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davky 08-11" sheetId="1" r:id="rId1"/>
    <sheet name="príjmy 08 az 11" sheetId="2" r:id="rId2"/>
  </sheets>
  <definedNames>
    <definedName name="_xlnm.Print_Titles" localSheetId="0">'výdavky 08-11'!$2:$3</definedName>
  </definedNames>
  <calcPr fullCalcOnLoad="1"/>
</workbook>
</file>

<file path=xl/sharedStrings.xml><?xml version="1.0" encoding="utf-8"?>
<sst xmlns="http://schemas.openxmlformats.org/spreadsheetml/2006/main" count="451" uniqueCount="289">
  <si>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</si>
  <si>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</si>
  <si>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</si>
  <si>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</si>
  <si>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</si>
  <si>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</si>
  <si>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</si>
  <si>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</si>
  <si>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</si>
  <si>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</si>
  <si>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</si>
  <si>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</si>
  <si>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</si>
  <si>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</si>
  <si>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</si>
  <si>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</si>
  <si>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</si>
  <si>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02.2.0 Civilná obrana</t>
  </si>
  <si>
    <t>632 001</t>
  </si>
  <si>
    <t>04.2.1.3 Veterinárna oblasť</t>
  </si>
  <si>
    <t>04.5.1 Cestná doprava</t>
  </si>
  <si>
    <t>05.2.0 Nakladanie s odpad.vodami</t>
  </si>
  <si>
    <t>06.4.0 Verejné osvetlenie</t>
  </si>
  <si>
    <t>08.3.0 Vysielacie a vydavateľské služby</t>
  </si>
  <si>
    <t>10 Sociálne zabezpečenie</t>
  </si>
  <si>
    <t xml:space="preserve">10.1.2.3 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</si>
  <si>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</si>
  <si>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</si>
  <si>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</si>
  <si>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</si>
  <si>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</si>
  <si>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</si>
  <si>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</si>
  <si>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</si>
  <si>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</si>
  <si>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</si>
  <si>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</si>
  <si>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dopravné a informač.značky</t>
  </si>
  <si>
    <t>09.5.0.1 Zariadenia pre záujmové vzdelávanie</t>
  </si>
  <si>
    <t>04.1.2 Všeobecno-pracovná oblasť - aktivač.čin.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</si>
  <si>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</si>
  <si>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</si>
  <si>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</si>
  <si>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</si>
  <si>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</si>
  <si>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</si>
  <si>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</si>
  <si>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</si>
  <si>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</si>
  <si>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</si>
  <si>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</si>
  <si>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</si>
  <si>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</si>
  <si>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Transfery v rámci verejnej správy</t>
  </si>
  <si>
    <t>Transfery jednotlivcom a nez.PO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</si>
  <si>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</si>
  <si>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</si>
  <si>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</si>
  <si>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</si>
  <si>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</si>
  <si>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</si>
  <si>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</si>
  <si>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</si>
  <si>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</si>
  <si>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</si>
  <si>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</si>
  <si>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</si>
  <si>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</si>
  <si>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</si>
  <si>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</si>
  <si>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</si>
  <si>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</si>
  <si>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</si>
  <si>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</si>
  <si>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</si>
  <si>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</si>
  <si>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</si>
  <si>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</si>
  <si>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</si>
  <si>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</si>
  <si>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</si>
  <si>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</si>
  <si>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</si>
  <si>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</si>
  <si>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</si>
  <si>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</si>
  <si>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</si>
  <si>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</si>
  <si>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</si>
  <si>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</si>
  <si>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</si>
  <si>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</si>
  <si>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</si>
  <si>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</si>
  <si>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</si>
  <si>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</si>
  <si>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</si>
  <si>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</si>
  <si>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</si>
  <si>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</si>
  <si>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</si>
  <si>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</si>
  <si>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</si>
  <si>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</si>
  <si>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</si>
  <si>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Nájomné za nájom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</si>
  <si>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</si>
  <si>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</si>
  <si>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</si>
  <si>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</si>
  <si>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</si>
  <si>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</si>
  <si>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</si>
  <si>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</si>
  <si>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</si>
  <si>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</si>
  <si>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</si>
  <si>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</si>
  <si>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Subjektu verejnej správy</t>
  </si>
  <si>
    <t>Banke a pobočke zahraničnej banky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</si>
  <si>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</si>
  <si>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</si>
  <si>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</si>
  <si>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</si>
  <si>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</si>
  <si>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</si>
  <si>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</si>
  <si>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Splácanie tuzemskej istiny z bankových úverov dlh.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</si>
  <si>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</si>
  <si>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</si>
  <si>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</si>
  <si>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</si>
  <si>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</si>
  <si>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úžívanie verejného priestranstva</t>
  </si>
  <si>
    <t>Za komunálne odpady a drobné stavebné odpady</t>
  </si>
  <si>
    <t>Dividendy</t>
  </si>
  <si>
    <t>Z prenajatých pozemkov</t>
  </si>
  <si>
    <t>Z prenajatých budov, priestorov, objektov</t>
  </si>
  <si>
    <t>Za znečisťovanie ovzdušia</t>
  </si>
  <si>
    <t>Z výťažkov z lotérií a iných podobných hier</t>
  </si>
  <si>
    <t>Z refundácie</t>
  </si>
  <si>
    <t>Granty</t>
  </si>
  <si>
    <t>Príjem z predaja kapitálových aktív</t>
  </si>
  <si>
    <t>Z predaja pozemkov</t>
  </si>
  <si>
    <t>Administratívne poplatky</t>
  </si>
  <si>
    <t>Poplatky a platby z nepriemyselného a náhodného predaja služieb</t>
  </si>
  <si>
    <t>Úroky z tuzemských úverov, pôžičiek, návratných finančných výpomocí, vkladov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</si>
  <si>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</si>
  <si>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</si>
  <si>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</si>
  <si>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</si>
  <si>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</si>
  <si>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</si>
  <si>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</si>
  <si>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</si>
  <si>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</si>
  <si>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</si>
  <si>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</si>
  <si>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</si>
  <si>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</si>
  <si>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</si>
  <si>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</si>
  <si>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</si>
  <si>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</si>
  <si>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</si>
  <si>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</si>
  <si>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 xml:space="preserve">01.7.0 Trnasakcie verejného dlhu </t>
  </si>
  <si>
    <t>03.2.0 Ochrana pred požiarmi</t>
  </si>
  <si>
    <t xml:space="preserve"> 04.7.3 Cestovný ruch </t>
  </si>
  <si>
    <t xml:space="preserve">Knihy, časopisy, noviny, učebnice, učebné pomôcky </t>
  </si>
  <si>
    <t>05.1.0 Nakladanie s odpadmi</t>
  </si>
  <si>
    <t>06.6.0 Bývanie a občianska vybavenosť inde nekalsifikované</t>
  </si>
  <si>
    <t xml:space="preserve">07.6.0 Zdravotníctvo inde nekalsifikované </t>
  </si>
  <si>
    <t>08.2.0.9 Ostatné kultúrne služby vrátane kultúrnych domov</t>
  </si>
  <si>
    <t>08.6.0 Rekreácia, kultúra a náboženstvo inde neklasifikované</t>
  </si>
  <si>
    <t>klub detí</t>
  </si>
  <si>
    <t>prostriedky na bežné výdavky - mzdy a odvody</t>
  </si>
  <si>
    <t>prostriedky na bežné výdavky - prevádzka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</si>
  <si>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</si>
  <si>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</si>
  <si>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</si>
  <si>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</si>
  <si>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</si>
  <si>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05.6.0 Ochrana životného prostredia inde neklasifikovaná</t>
  </si>
  <si>
    <t>06.1.0 Rozvoj bývania</t>
  </si>
  <si>
    <t>08.1.0 Rekreačné a športové lužby</t>
  </si>
  <si>
    <t>09.1.1.1  Predškolská výchova s bežnou starostlivosťou</t>
  </si>
  <si>
    <t xml:space="preserve">09.1.2.1 Základné vzdelanie s bežnou starostlivosťou </t>
  </si>
  <si>
    <t>10.2.0</t>
  </si>
  <si>
    <t>10.4.0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</si>
  <si>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</si>
  <si>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</si>
  <si>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</si>
  <si>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</si>
  <si>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</si>
  <si>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</si>
  <si>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</si>
  <si>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</si>
  <si>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321       10</t>
  </si>
  <si>
    <t>111 003</t>
  </si>
  <si>
    <t>133 001</t>
  </si>
  <si>
    <t>133 003</t>
  </si>
  <si>
    <t>133 006</t>
  </si>
  <si>
    <t>133 012</t>
  </si>
  <si>
    <t>133 013</t>
  </si>
  <si>
    <t>292 019</t>
  </si>
  <si>
    <t>Nedaňové príjmy - príjmy z podnikania a z vlastníctva majetlu</t>
  </si>
  <si>
    <t>651 002  10</t>
  </si>
  <si>
    <t>651 002  20</t>
  </si>
  <si>
    <t>651 002  30</t>
  </si>
  <si>
    <t>632 001 20</t>
  </si>
  <si>
    <t>632 001 10</t>
  </si>
  <si>
    <t>633 006  10</t>
  </si>
  <si>
    <t>633 006  20</t>
  </si>
  <si>
    <t>641 001  10</t>
  </si>
  <si>
    <t>641 001  20</t>
  </si>
  <si>
    <t>642 014  10</t>
  </si>
  <si>
    <t>642 014  20</t>
  </si>
  <si>
    <t>821 005  10</t>
  </si>
  <si>
    <t>za dobývací priestor</t>
  </si>
  <si>
    <t>Transfery v rámci verejnej správy - zo štátneho rozpočtu  školstvo</t>
  </si>
  <si>
    <t>Transfery v rámci verejnej správy - zo štátneho rozpočtu  matrika</t>
  </si>
  <si>
    <t>Transfery v rámci verejnej správy - zo štátneho rozpočtu  obedy detí</t>
  </si>
  <si>
    <t>Transfery v rámci verejnej správy - zo štátneho rozpočtu  Úrad práce</t>
  </si>
  <si>
    <t>Údržba verejnej zelene</t>
  </si>
  <si>
    <t>prostriedky na bežné výdavky - prevádzka,mzdy</t>
  </si>
  <si>
    <t>08.2.07 Ochrana pamiatok</t>
  </si>
  <si>
    <t xml:space="preserve">09.1.1.1 Predškolské vzdelanie  </t>
  </si>
  <si>
    <t>Opatrovateľská služba</t>
  </si>
  <si>
    <t>Sociálne služby</t>
  </si>
  <si>
    <t>Príspevok na obedy</t>
  </si>
  <si>
    <t>Kultúrny dom energie</t>
  </si>
  <si>
    <t>Kultúrny dom ostatné</t>
  </si>
  <si>
    <t>Knižnica</t>
  </si>
  <si>
    <t>08.1.0 Rekreačné a športové služby</t>
  </si>
  <si>
    <t>Príspevok TJ</t>
  </si>
  <si>
    <t>Všeobecné služby Odvoz TKO</t>
  </si>
  <si>
    <t>v  Sk</t>
  </si>
  <si>
    <t>v Sk</t>
  </si>
  <si>
    <t>Index nárastu pri položkách prognózovaných indexom [%]</t>
  </si>
  <si>
    <t>údržba budovy</t>
  </si>
  <si>
    <t>Projekt most</t>
  </si>
  <si>
    <t>Ing. Dubecký Dušan</t>
  </si>
  <si>
    <t>starosta obce</t>
  </si>
  <si>
    <t>Príspevok občania nad 70 rokov</t>
  </si>
  <si>
    <t>Budovanie chodníkov</t>
  </si>
  <si>
    <t>Banke a pobočke tuzemskej banky</t>
  </si>
  <si>
    <t>Panelová komunikácia</t>
  </si>
  <si>
    <t>Klub dôchodcov energie</t>
  </si>
  <si>
    <t>Klub dôchodcov opravy, údržba</t>
  </si>
  <si>
    <t>Výkup pozemkov pre IBV</t>
  </si>
  <si>
    <t>Tuzemské úvery, pôžičky a návratné finančné výpomoci</t>
  </si>
  <si>
    <t xml:space="preserve">Granty </t>
  </si>
  <si>
    <t>Žrebčín oprava strechy</t>
  </si>
  <si>
    <t>Klub dôchodcov</t>
  </si>
  <si>
    <t>Viacúčelové hrisko</t>
  </si>
  <si>
    <t>€</t>
  </si>
  <si>
    <t>Rekonštrukcia základnej školy</t>
  </si>
  <si>
    <t>Transfery v rámci verejnej správy - zo štátneho rozpočtu motivačný prísp.</t>
  </si>
  <si>
    <t>Transfery v rámci verejnej správy zo štátneho rozpočtu vzdelávacie</t>
  </si>
  <si>
    <t>Transfery v rámci verejnej správy - zo štátneho rozpočtu  hlásenie pobytu</t>
  </si>
  <si>
    <t>Transfery v rámci verejnej správy - zo štátneho rozpočtu stavebné</t>
  </si>
  <si>
    <t>312001  81</t>
  </si>
  <si>
    <t>Transféry v rámci verejnej správy - zo štátneho rozpočtu životné prostredie</t>
  </si>
  <si>
    <t>312001 82</t>
  </si>
  <si>
    <t>Transféry v rámci verejnej správy - zo štátneho rozpočtu PHSR</t>
  </si>
  <si>
    <t>Klub dôchodcov rekonštrukcia</t>
  </si>
  <si>
    <t>Základné vzdelávanie</t>
  </si>
  <si>
    <t>školská jedáleň</t>
  </si>
  <si>
    <t>jedáleň materskej školy</t>
  </si>
  <si>
    <t>Transféry v rámci verejnej správy - zo štátneho rozpočtu učeb.pomôcky</t>
  </si>
  <si>
    <t>Opravy, údržba</t>
  </si>
  <si>
    <t>Kultúrny dom oprava strechy</t>
  </si>
  <si>
    <t>Príspevok šachistom</t>
  </si>
  <si>
    <t>08.2.09Kultúra</t>
  </si>
  <si>
    <t>Rekonštrukcia kultúrneho domu</t>
  </si>
  <si>
    <t>Spoločný stavebný úrad</t>
  </si>
  <si>
    <t>Príprava projektov, verejné súťaže</t>
  </si>
  <si>
    <t>Detské ihrisko</t>
  </si>
  <si>
    <t>Územno plánovacia dokumentácia</t>
  </si>
  <si>
    <t>IBV osvetlenie</t>
  </si>
  <si>
    <t>IBV</t>
  </si>
  <si>
    <t>Kanalizácia obce</t>
  </si>
  <si>
    <t>IBV cesta</t>
  </si>
  <si>
    <t>Údržba ciest</t>
  </si>
  <si>
    <t>OcÚ rekonštrukcia</t>
  </si>
  <si>
    <t>Fasáda materskej školy</t>
  </si>
  <si>
    <t xml:space="preserve"> ROZPOČET OBCE KOPČANY NA ROKY 2009 - 2011</t>
  </si>
  <si>
    <t>ROZPOČET OBCE KOPČANY NA ROKY 2009 - 2011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</si>
</sst>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_-* #,##0.00\ [$Sk-41B]_-;\-* #,##0.00\ [$Sk-41B]_-;_-* &quot;-&quot;??\ [$Sk-41B]_-;_-@_-"/>
    <numFmt numFmtId="193" formatCode="_-* #,##0.00\ [$€-1]_-;\-* #,##0.00\ [$€-1]_-;_-* &quot;-&quot;??\ [$€-1]_-;_-@_-"/>
    <numFmt numFmtId="194" formatCode="000\ 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>
        <color indexed="8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417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12" fillId="0" borderId="3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wrapText="1"/>
    </xf>
    <xf numFmtId="14" fontId="7" fillId="0" borderId="31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3" fontId="9" fillId="0" borderId="26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1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3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9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left"/>
    </xf>
    <xf numFmtId="14" fontId="4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8" fontId="0" fillId="0" borderId="0" xfId="34" applyNumberFormat="1" applyFont="1" applyFill="1" applyAlignment="1">
      <alignment/>
    </xf>
    <xf numFmtId="4" fontId="7" fillId="0" borderId="0" xfId="34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13" fillId="0" borderId="37" xfId="34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4" fontId="13" fillId="0" borderId="3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7" fillId="0" borderId="4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7" fillId="0" borderId="26" xfId="0" applyNumberFormat="1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left"/>
    </xf>
    <xf numFmtId="0" fontId="10" fillId="0" borderId="3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" fillId="18" borderId="43" xfId="0" applyFont="1" applyFill="1" applyBorder="1" applyAlignment="1">
      <alignment vertical="center"/>
    </xf>
    <xf numFmtId="0" fontId="7" fillId="18" borderId="44" xfId="0" applyFont="1" applyFill="1" applyBorder="1" applyAlignment="1">
      <alignment horizontal="left" vertical="center"/>
    </xf>
    <xf numFmtId="0" fontId="4" fillId="18" borderId="45" xfId="0" applyFont="1" applyFill="1" applyBorder="1" applyAlignment="1">
      <alignment horizontal="left" vertical="center"/>
    </xf>
    <xf numFmtId="0" fontId="7" fillId="18" borderId="46" xfId="0" applyFont="1" applyFill="1" applyBorder="1" applyAlignment="1">
      <alignment horizontal="left" vertical="center"/>
    </xf>
    <xf numFmtId="0" fontId="4" fillId="18" borderId="12" xfId="0" applyFont="1" applyFill="1" applyBorder="1" applyAlignment="1">
      <alignment horizontal="left"/>
    </xf>
    <xf numFmtId="0" fontId="4" fillId="18" borderId="47" xfId="0" applyFont="1" applyFill="1" applyBorder="1" applyAlignment="1">
      <alignment horizontal="left"/>
    </xf>
    <xf numFmtId="0" fontId="7" fillId="18" borderId="48" xfId="0" applyFont="1" applyFill="1" applyBorder="1" applyAlignment="1">
      <alignment horizontal="center" wrapText="1"/>
    </xf>
    <xf numFmtId="0" fontId="4" fillId="19" borderId="14" xfId="0" applyFont="1" applyFill="1" applyBorder="1" applyAlignment="1">
      <alignment/>
    </xf>
    <xf numFmtId="0" fontId="4" fillId="19" borderId="13" xfId="0" applyFont="1" applyFill="1" applyBorder="1" applyAlignment="1">
      <alignment horizontal="left"/>
    </xf>
    <xf numFmtId="0" fontId="7" fillId="19" borderId="14" xfId="0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3" fontId="9" fillId="19" borderId="15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/>
    </xf>
    <xf numFmtId="3" fontId="4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9" fillId="19" borderId="16" xfId="0" applyNumberFormat="1" applyFont="1" applyFill="1" applyBorder="1" applyAlignment="1">
      <alignment/>
    </xf>
    <xf numFmtId="0" fontId="4" fillId="19" borderId="19" xfId="0" applyFont="1" applyFill="1" applyBorder="1" applyAlignment="1">
      <alignment horizontal="left"/>
    </xf>
    <xf numFmtId="0" fontId="4" fillId="19" borderId="20" xfId="0" applyFont="1" applyFill="1" applyBorder="1" applyAlignment="1">
      <alignment/>
    </xf>
    <xf numFmtId="0" fontId="4" fillId="18" borderId="45" xfId="0" applyFont="1" applyFill="1" applyBorder="1" applyAlignment="1">
      <alignment vertical="center"/>
    </xf>
    <xf numFmtId="0" fontId="4" fillId="18" borderId="46" xfId="0" applyFont="1" applyFill="1" applyBorder="1" applyAlignment="1">
      <alignment horizontal="left" vertical="center"/>
    </xf>
    <xf numFmtId="0" fontId="7" fillId="18" borderId="49" xfId="0" applyFont="1" applyFill="1" applyBorder="1" applyAlignment="1">
      <alignment vertical="center" wrapText="1"/>
    </xf>
    <xf numFmtId="0" fontId="7" fillId="18" borderId="50" xfId="0" applyFont="1" applyFill="1" applyBorder="1" applyAlignment="1">
      <alignment vertical="center" wrapText="1"/>
    </xf>
    <xf numFmtId="0" fontId="7" fillId="18" borderId="48" xfId="0" applyFont="1" applyFill="1" applyBorder="1" applyAlignment="1">
      <alignment horizontal="left"/>
    </xf>
    <xf numFmtId="0" fontId="7" fillId="18" borderId="48" xfId="0" applyFont="1" applyFill="1" applyBorder="1" applyAlignment="1">
      <alignment wrapText="1"/>
    </xf>
    <xf numFmtId="0" fontId="4" fillId="11" borderId="51" xfId="0" applyFont="1" applyFill="1" applyBorder="1" applyAlignment="1">
      <alignment/>
    </xf>
    <xf numFmtId="0" fontId="7" fillId="11" borderId="52" xfId="0" applyFont="1" applyFill="1" applyBorder="1" applyAlignment="1">
      <alignment horizontal="left"/>
    </xf>
    <xf numFmtId="0" fontId="4" fillId="11" borderId="52" xfId="0" applyFont="1" applyFill="1" applyBorder="1" applyAlignment="1">
      <alignment wrapText="1"/>
    </xf>
    <xf numFmtId="3" fontId="4" fillId="11" borderId="53" xfId="0" applyNumberFormat="1" applyFont="1" applyFill="1" applyBorder="1" applyAlignment="1">
      <alignment/>
    </xf>
    <xf numFmtId="0" fontId="4" fillId="11" borderId="51" xfId="0" applyFont="1" applyFill="1" applyBorder="1" applyAlignment="1">
      <alignment vertical="center"/>
    </xf>
    <xf numFmtId="0" fontId="4" fillId="11" borderId="52" xfId="0" applyFont="1" applyFill="1" applyBorder="1" applyAlignment="1">
      <alignment horizontal="left" vertical="center"/>
    </xf>
    <xf numFmtId="0" fontId="4" fillId="11" borderId="52" xfId="0" applyFont="1" applyFill="1" applyBorder="1" applyAlignment="1">
      <alignment vertical="center" wrapText="1"/>
    </xf>
    <xf numFmtId="0" fontId="8" fillId="11" borderId="54" xfId="0" applyFont="1" applyFill="1" applyBorder="1" applyAlignment="1">
      <alignment/>
    </xf>
    <xf numFmtId="0" fontId="0" fillId="11" borderId="55" xfId="0" applyFont="1" applyFill="1" applyBorder="1" applyAlignment="1">
      <alignment horizontal="left"/>
    </xf>
    <xf numFmtId="0" fontId="1" fillId="11" borderId="55" xfId="0" applyFont="1" applyFill="1" applyBorder="1" applyAlignment="1">
      <alignment wrapText="1"/>
    </xf>
    <xf numFmtId="3" fontId="1" fillId="11" borderId="56" xfId="0" applyNumberFormat="1" applyFont="1" applyFill="1" applyBorder="1" applyAlignment="1">
      <alignment/>
    </xf>
    <xf numFmtId="0" fontId="9" fillId="19" borderId="31" xfId="0" applyFont="1" applyFill="1" applyBorder="1" applyAlignment="1">
      <alignment/>
    </xf>
    <xf numFmtId="0" fontId="9" fillId="19" borderId="26" xfId="0" applyFont="1" applyFill="1" applyBorder="1" applyAlignment="1">
      <alignment horizontal="left"/>
    </xf>
    <xf numFmtId="0" fontId="9" fillId="19" borderId="26" xfId="0" applyFont="1" applyFill="1" applyBorder="1" applyAlignment="1">
      <alignment wrapText="1"/>
    </xf>
    <xf numFmtId="3" fontId="4" fillId="19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14" fontId="9" fillId="19" borderId="31" xfId="0" applyNumberFormat="1" applyFont="1" applyFill="1" applyBorder="1" applyAlignment="1">
      <alignment/>
    </xf>
    <xf numFmtId="0" fontId="4" fillId="19" borderId="31" xfId="0" applyFont="1" applyFill="1" applyBorder="1" applyAlignment="1">
      <alignment/>
    </xf>
    <xf numFmtId="0" fontId="4" fillId="19" borderId="26" xfId="0" applyFont="1" applyFill="1" applyBorder="1" applyAlignment="1">
      <alignment horizontal="left"/>
    </xf>
    <xf numFmtId="0" fontId="4" fillId="19" borderId="26" xfId="0" applyFont="1" applyFill="1" applyBorder="1" applyAlignment="1">
      <alignment wrapText="1"/>
    </xf>
    <xf numFmtId="3" fontId="9" fillId="19" borderId="10" xfId="0" applyNumberFormat="1" applyFont="1" applyFill="1" applyBorder="1" applyAlignment="1">
      <alignment/>
    </xf>
    <xf numFmtId="0" fontId="4" fillId="19" borderId="31" xfId="0" applyNumberFormat="1" applyFont="1" applyFill="1" applyBorder="1" applyAlignment="1">
      <alignment/>
    </xf>
    <xf numFmtId="0" fontId="7" fillId="19" borderId="26" xfId="0" applyFont="1" applyFill="1" applyBorder="1" applyAlignment="1">
      <alignment horizontal="left"/>
    </xf>
    <xf numFmtId="0" fontId="7" fillId="19" borderId="26" xfId="0" applyFont="1" applyFill="1" applyBorder="1" applyAlignment="1">
      <alignment wrapText="1"/>
    </xf>
    <xf numFmtId="0" fontId="9" fillId="19" borderId="32" xfId="0" applyFont="1" applyFill="1" applyBorder="1" applyAlignment="1">
      <alignment wrapText="1"/>
    </xf>
    <xf numFmtId="3" fontId="7" fillId="19" borderId="26" xfId="0" applyNumberFormat="1" applyFont="1" applyFill="1" applyBorder="1" applyAlignment="1">
      <alignment horizontal="left"/>
    </xf>
    <xf numFmtId="14" fontId="4" fillId="19" borderId="31" xfId="0" applyNumberFormat="1" applyFont="1" applyFill="1" applyBorder="1" applyAlignment="1">
      <alignment/>
    </xf>
    <xf numFmtId="0" fontId="9" fillId="19" borderId="57" xfId="0" applyFont="1" applyFill="1" applyBorder="1" applyAlignment="1">
      <alignment/>
    </xf>
    <xf numFmtId="0" fontId="7" fillId="19" borderId="58" xfId="0" applyFont="1" applyFill="1" applyBorder="1" applyAlignment="1">
      <alignment horizontal="left"/>
    </xf>
    <xf numFmtId="0" fontId="7" fillId="19" borderId="33" xfId="0" applyFont="1" applyFill="1" applyBorder="1" applyAlignment="1">
      <alignment wrapText="1"/>
    </xf>
    <xf numFmtId="0" fontId="4" fillId="19" borderId="33" xfId="0" applyFont="1" applyFill="1" applyBorder="1" applyAlignment="1">
      <alignment wrapText="1"/>
    </xf>
    <xf numFmtId="0" fontId="9" fillId="19" borderId="33" xfId="0" applyFont="1" applyFill="1" applyBorder="1" applyAlignment="1">
      <alignment wrapText="1"/>
    </xf>
    <xf numFmtId="0" fontId="4" fillId="0" borderId="26" xfId="0" applyFont="1" applyFill="1" applyBorder="1" applyAlignment="1">
      <alignment horizontal="left"/>
    </xf>
    <xf numFmtId="0" fontId="10" fillId="0" borderId="32" xfId="0" applyFont="1" applyFill="1" applyBorder="1" applyAlignment="1">
      <alignment wrapText="1"/>
    </xf>
    <xf numFmtId="0" fontId="7" fillId="19" borderId="20" xfId="0" applyFont="1" applyFill="1" applyBorder="1" applyAlignment="1">
      <alignment horizontal="left"/>
    </xf>
    <xf numFmtId="0" fontId="7" fillId="19" borderId="28" xfId="0" applyFont="1" applyFill="1" applyBorder="1" applyAlignment="1">
      <alignment wrapText="1"/>
    </xf>
    <xf numFmtId="3" fontId="7" fillId="19" borderId="10" xfId="0" applyNumberFormat="1" applyFont="1" applyFill="1" applyBorder="1" applyAlignment="1">
      <alignment/>
    </xf>
    <xf numFmtId="0" fontId="4" fillId="19" borderId="13" xfId="0" applyFont="1" applyFill="1" applyBorder="1" applyAlignment="1">
      <alignment horizontal="left"/>
    </xf>
    <xf numFmtId="3" fontId="4" fillId="19" borderId="12" xfId="0" applyNumberFormat="1" applyFont="1" applyFill="1" applyBorder="1" applyAlignment="1">
      <alignment horizontal="left"/>
    </xf>
    <xf numFmtId="0" fontId="7" fillId="19" borderId="0" xfId="0" applyFont="1" applyFill="1" applyBorder="1" applyAlignment="1">
      <alignment/>
    </xf>
    <xf numFmtId="3" fontId="4" fillId="19" borderId="13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3" fontId="7" fillId="0" borderId="59" xfId="0" applyNumberFormat="1" applyFont="1" applyFill="1" applyBorder="1" applyAlignment="1">
      <alignment horizontal="left"/>
    </xf>
    <xf numFmtId="3" fontId="7" fillId="0" borderId="60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 horizontal="center" vertical="center" wrapText="1"/>
    </xf>
    <xf numFmtId="3" fontId="4" fillId="18" borderId="61" xfId="0" applyNumberFormat="1" applyFont="1" applyFill="1" applyBorder="1" applyAlignment="1">
      <alignment horizontal="center" vertical="center" wrapText="1"/>
    </xf>
    <xf numFmtId="3" fontId="4" fillId="18" borderId="6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4" fillId="3" borderId="6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 horizontal="center" vertical="center" wrapText="1"/>
    </xf>
    <xf numFmtId="3" fontId="4" fillId="18" borderId="6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2" fontId="7" fillId="0" borderId="12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/>
    </xf>
    <xf numFmtId="3" fontId="7" fillId="19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10" fillId="19" borderId="63" xfId="0" applyNumberFormat="1" applyFont="1" applyFill="1" applyBorder="1" applyAlignment="1">
      <alignment/>
    </xf>
    <xf numFmtId="3" fontId="7" fillId="19" borderId="63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10" fillId="13" borderId="63" xfId="0" applyNumberFormat="1" applyFont="1" applyFill="1" applyBorder="1" applyAlignment="1">
      <alignment/>
    </xf>
    <xf numFmtId="3" fontId="4" fillId="18" borderId="64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/>
    </xf>
    <xf numFmtId="3" fontId="4" fillId="19" borderId="6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13" borderId="0" xfId="0" applyNumberFormat="1" applyFont="1" applyFill="1" applyBorder="1" applyAlignment="1">
      <alignment/>
    </xf>
    <xf numFmtId="3" fontId="4" fillId="13" borderId="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18" borderId="6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/>
    </xf>
    <xf numFmtId="3" fontId="4" fillId="19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63" xfId="0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9" fillId="19" borderId="3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18" borderId="19" xfId="0" applyNumberFormat="1" applyFont="1" applyFill="1" applyBorder="1" applyAlignment="1">
      <alignment/>
    </xf>
    <xf numFmtId="3" fontId="10" fillId="18" borderId="63" xfId="0" applyNumberFormat="1" applyFont="1" applyFill="1" applyBorder="1" applyAlignment="1">
      <alignment/>
    </xf>
    <xf numFmtId="3" fontId="7" fillId="18" borderId="63" xfId="0" applyNumberFormat="1" applyFont="1" applyFill="1" applyBorder="1" applyAlignment="1">
      <alignment/>
    </xf>
    <xf numFmtId="3" fontId="7" fillId="20" borderId="19" xfId="0" applyNumberFormat="1" applyFont="1" applyFill="1" applyBorder="1" applyAlignment="1">
      <alignment/>
    </xf>
    <xf numFmtId="3" fontId="7" fillId="0" borderId="63" xfId="34" applyNumberFormat="1" applyFont="1" applyFill="1" applyBorder="1" applyAlignment="1">
      <alignment/>
    </xf>
    <xf numFmtId="3" fontId="7" fillId="18" borderId="63" xfId="34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21" borderId="19" xfId="0" applyNumberFormat="1" applyFont="1" applyFill="1" applyBorder="1" applyAlignment="1">
      <alignment/>
    </xf>
    <xf numFmtId="3" fontId="7" fillId="21" borderId="19" xfId="0" applyNumberFormat="1" applyFont="1" applyFill="1" applyBorder="1" applyAlignment="1">
      <alignment/>
    </xf>
    <xf numFmtId="3" fontId="7" fillId="21" borderId="63" xfId="34" applyNumberFormat="1" applyFont="1" applyFill="1" applyBorder="1" applyAlignment="1">
      <alignment/>
    </xf>
    <xf numFmtId="3" fontId="10" fillId="21" borderId="63" xfId="0" applyNumberFormat="1" applyFont="1" applyFill="1" applyBorder="1" applyAlignment="1">
      <alignment/>
    </xf>
    <xf numFmtId="3" fontId="7" fillId="21" borderId="63" xfId="0" applyNumberFormat="1" applyFont="1" applyFill="1" applyBorder="1" applyAlignment="1">
      <alignment/>
    </xf>
    <xf numFmtId="0" fontId="7" fillId="18" borderId="0" xfId="0" applyFont="1" applyFill="1" applyBorder="1" applyAlignment="1">
      <alignment horizontal="center" wrapText="1"/>
    </xf>
    <xf numFmtId="0" fontId="4" fillId="18" borderId="51" xfId="0" applyFont="1" applyFill="1" applyBorder="1" applyAlignment="1">
      <alignment horizontal="left"/>
    </xf>
    <xf numFmtId="0" fontId="4" fillId="18" borderId="52" xfId="0" applyFont="1" applyFill="1" applyBorder="1" applyAlignment="1">
      <alignment/>
    </xf>
    <xf numFmtId="3" fontId="4" fillId="18" borderId="65" xfId="0" applyNumberFormat="1" applyFont="1" applyFill="1" applyBorder="1" applyAlignment="1">
      <alignment/>
    </xf>
    <xf numFmtId="0" fontId="7" fillId="18" borderId="52" xfId="0" applyFont="1" applyFill="1" applyBorder="1" applyAlignment="1">
      <alignment/>
    </xf>
    <xf numFmtId="3" fontId="4" fillId="18" borderId="5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7" fillId="0" borderId="63" xfId="34" applyNumberFormat="1" applyFont="1" applyFill="1" applyBorder="1" applyAlignment="1">
      <alignment/>
    </xf>
    <xf numFmtId="0" fontId="7" fillId="18" borderId="13" xfId="0" applyFont="1" applyFill="1" applyBorder="1" applyAlignment="1">
      <alignment horizontal="left"/>
    </xf>
    <xf numFmtId="0" fontId="7" fillId="18" borderId="14" xfId="0" applyFont="1" applyFill="1" applyBorder="1" applyAlignment="1">
      <alignment/>
    </xf>
    <xf numFmtId="3" fontId="7" fillId="18" borderId="16" xfId="0" applyNumberFormat="1" applyFont="1" applyFill="1" applyBorder="1" applyAlignment="1">
      <alignment/>
    </xf>
    <xf numFmtId="3" fontId="7" fillId="18" borderId="19" xfId="0" applyNumberFormat="1" applyFont="1" applyFill="1" applyBorder="1" applyAlignment="1">
      <alignment/>
    </xf>
    <xf numFmtId="3" fontId="10" fillId="18" borderId="63" xfId="0" applyNumberFormat="1" applyFont="1" applyFill="1" applyBorder="1" applyAlignment="1">
      <alignment/>
    </xf>
    <xf numFmtId="3" fontId="7" fillId="18" borderId="63" xfId="0" applyNumberFormat="1" applyFont="1" applyFill="1" applyBorder="1" applyAlignment="1">
      <alignment/>
    </xf>
    <xf numFmtId="3" fontId="7" fillId="18" borderId="63" xfId="34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4" fillId="18" borderId="40" xfId="0" applyNumberFormat="1" applyFont="1" applyFill="1" applyBorder="1" applyAlignment="1">
      <alignment/>
    </xf>
    <xf numFmtId="3" fontId="4" fillId="18" borderId="5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4" fillId="18" borderId="31" xfId="0" applyFont="1" applyFill="1" applyBorder="1" applyAlignment="1">
      <alignment horizontal="left"/>
    </xf>
    <xf numFmtId="0" fontId="7" fillId="18" borderId="26" xfId="0" applyFont="1" applyFill="1" applyBorder="1" applyAlignment="1">
      <alignment/>
    </xf>
    <xf numFmtId="0" fontId="4" fillId="18" borderId="66" xfId="0" applyFont="1" applyFill="1" applyBorder="1" applyAlignment="1">
      <alignment horizontal="left"/>
    </xf>
    <xf numFmtId="0" fontId="7" fillId="18" borderId="67" xfId="0" applyFont="1" applyFill="1" applyBorder="1" applyAlignment="1">
      <alignment/>
    </xf>
    <xf numFmtId="0" fontId="4" fillId="18" borderId="68" xfId="0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" fontId="7" fillId="0" borderId="63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1" fontId="7" fillId="0" borderId="63" xfId="39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34" applyNumberFormat="1" applyFont="1" applyFill="1" applyBorder="1" applyAlignment="1">
      <alignment/>
    </xf>
    <xf numFmtId="3" fontId="7" fillId="18" borderId="12" xfId="0" applyNumberFormat="1" applyFont="1" applyFill="1" applyBorder="1" applyAlignment="1">
      <alignment/>
    </xf>
    <xf numFmtId="3" fontId="10" fillId="18" borderId="69" xfId="0" applyNumberFormat="1" applyFont="1" applyFill="1" applyBorder="1" applyAlignment="1">
      <alignment/>
    </xf>
    <xf numFmtId="3" fontId="7" fillId="18" borderId="69" xfId="0" applyNumberFormat="1" applyFont="1" applyFill="1" applyBorder="1" applyAlignment="1">
      <alignment/>
    </xf>
    <xf numFmtId="3" fontId="7" fillId="18" borderId="69" xfId="34" applyNumberFormat="1" applyFont="1" applyFill="1" applyBorder="1" applyAlignment="1">
      <alignment/>
    </xf>
    <xf numFmtId="3" fontId="7" fillId="18" borderId="68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4" fillId="18" borderId="54" xfId="0" applyFont="1" applyFill="1" applyBorder="1" applyAlignment="1">
      <alignment horizontal="left"/>
    </xf>
    <xf numFmtId="0" fontId="7" fillId="18" borderId="71" xfId="0" applyFont="1" applyFill="1" applyBorder="1" applyAlignment="1">
      <alignment/>
    </xf>
    <xf numFmtId="3" fontId="4" fillId="18" borderId="56" xfId="0" applyNumberFormat="1" applyFont="1" applyFill="1" applyBorder="1" applyAlignment="1">
      <alignment/>
    </xf>
    <xf numFmtId="3" fontId="7" fillId="18" borderId="54" xfId="0" applyNumberFormat="1" applyFont="1" applyFill="1" applyBorder="1" applyAlignment="1">
      <alignment/>
    </xf>
    <xf numFmtId="0" fontId="7" fillId="18" borderId="70" xfId="0" applyFont="1" applyFill="1" applyBorder="1" applyAlignment="1">
      <alignment/>
    </xf>
    <xf numFmtId="3" fontId="10" fillId="18" borderId="72" xfId="0" applyNumberFormat="1" applyFont="1" applyFill="1" applyBorder="1" applyAlignment="1">
      <alignment/>
    </xf>
    <xf numFmtId="3" fontId="7" fillId="18" borderId="72" xfId="0" applyNumberFormat="1" applyFont="1" applyFill="1" applyBorder="1" applyAlignment="1">
      <alignment/>
    </xf>
    <xf numFmtId="3" fontId="7" fillId="18" borderId="72" xfId="3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18" borderId="73" xfId="0" applyNumberFormat="1" applyFont="1" applyFill="1" applyBorder="1" applyAlignment="1">
      <alignment horizontal="center" vertical="center" wrapText="1"/>
    </xf>
    <xf numFmtId="0" fontId="7" fillId="18" borderId="73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2" xfId="0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7" fillId="0" borderId="69" xfId="34" applyNumberFormat="1" applyFont="1" applyFill="1" applyBorder="1" applyAlignment="1">
      <alignment/>
    </xf>
    <xf numFmtId="3" fontId="7" fillId="18" borderId="69" xfId="0" applyNumberFormat="1" applyFont="1" applyFill="1" applyBorder="1" applyAlignment="1">
      <alignment/>
    </xf>
    <xf numFmtId="3" fontId="7" fillId="18" borderId="69" xfId="34" applyNumberFormat="1" applyFont="1" applyFill="1" applyBorder="1" applyAlignment="1">
      <alignment/>
    </xf>
    <xf numFmtId="3" fontId="10" fillId="18" borderId="73" xfId="0" applyNumberFormat="1" applyFont="1" applyFill="1" applyBorder="1" applyAlignment="1">
      <alignment/>
    </xf>
    <xf numFmtId="3" fontId="7" fillId="18" borderId="73" xfId="0" applyNumberFormat="1" applyFont="1" applyFill="1" applyBorder="1" applyAlignment="1">
      <alignment/>
    </xf>
    <xf numFmtId="3" fontId="7" fillId="18" borderId="73" xfId="34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3" fontId="7" fillId="0" borderId="72" xfId="34" applyNumberFormat="1" applyFont="1" applyFill="1" applyBorder="1" applyAlignment="1">
      <alignment/>
    </xf>
    <xf numFmtId="194" fontId="7" fillId="0" borderId="12" xfId="0" applyNumberFormat="1" applyFont="1" applyFill="1" applyBorder="1" applyAlignment="1">
      <alignment horizontal="left"/>
    </xf>
    <xf numFmtId="0" fontId="14" fillId="18" borderId="47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8" fillId="22" borderId="3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8" fillId="22" borderId="68" xfId="0" applyFont="1" applyFill="1" applyBorder="1" applyAlignment="1">
      <alignment/>
    </xf>
    <xf numFmtId="0" fontId="14" fillId="18" borderId="74" xfId="0" applyFont="1" applyFill="1" applyBorder="1" applyAlignment="1">
      <alignment/>
    </xf>
    <xf numFmtId="3" fontId="7" fillId="18" borderId="10" xfId="0" applyNumberFormat="1" applyFont="1" applyFill="1" applyBorder="1" applyAlignment="1">
      <alignment/>
    </xf>
    <xf numFmtId="0" fontId="7" fillId="18" borderId="63" xfId="0" applyFont="1" applyFill="1" applyBorder="1" applyAlignment="1">
      <alignment horizontal="center" vertical="center"/>
    </xf>
    <xf numFmtId="3" fontId="4" fillId="19" borderId="57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4" fillId="19" borderId="57" xfId="0" applyNumberFormat="1" applyFont="1" applyFill="1" applyBorder="1" applyAlignment="1">
      <alignment/>
    </xf>
    <xf numFmtId="3" fontId="9" fillId="19" borderId="57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0" fontId="7" fillId="0" borderId="57" xfId="0" applyFont="1" applyFill="1" applyBorder="1" applyAlignment="1">
      <alignment horizontal="right"/>
    </xf>
    <xf numFmtId="0" fontId="7" fillId="18" borderId="57" xfId="0" applyFont="1" applyFill="1" applyBorder="1" applyAlignment="1">
      <alignment horizontal="right"/>
    </xf>
    <xf numFmtId="0" fontId="7" fillId="0" borderId="75" xfId="0" applyFon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3" fontId="4" fillId="11" borderId="56" xfId="0" applyNumberFormat="1" applyFont="1" applyFill="1" applyBorder="1" applyAlignment="1">
      <alignment/>
    </xf>
    <xf numFmtId="3" fontId="4" fillId="11" borderId="54" xfId="0" applyNumberFormat="1" applyFont="1" applyFill="1" applyBorder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left"/>
    </xf>
    <xf numFmtId="0" fontId="4" fillId="22" borderId="26" xfId="0" applyFont="1" applyFill="1" applyBorder="1" applyAlignment="1">
      <alignment wrapText="1"/>
    </xf>
    <xf numFmtId="3" fontId="4" fillId="22" borderId="10" xfId="0" applyNumberFormat="1" applyFont="1" applyFill="1" applyBorder="1" applyAlignment="1">
      <alignment/>
    </xf>
    <xf numFmtId="3" fontId="4" fillId="22" borderId="57" xfId="0" applyNumberFormat="1" applyFont="1" applyFill="1" applyBorder="1" applyAlignment="1">
      <alignment/>
    </xf>
    <xf numFmtId="0" fontId="7" fillId="0" borderId="67" xfId="0" applyFont="1" applyFill="1" applyBorder="1" applyAlignment="1">
      <alignment horizontal="left"/>
    </xf>
    <xf numFmtId="0" fontId="7" fillId="0" borderId="67" xfId="0" applyFont="1" applyFill="1" applyBorder="1" applyAlignment="1">
      <alignment wrapText="1"/>
    </xf>
    <xf numFmtId="0" fontId="4" fillId="22" borderId="70" xfId="0" applyFont="1" applyFill="1" applyBorder="1" applyAlignment="1">
      <alignment horizontal="left"/>
    </xf>
    <xf numFmtId="0" fontId="4" fillId="22" borderId="70" xfId="0" applyFont="1" applyFill="1" applyBorder="1" applyAlignment="1">
      <alignment wrapText="1"/>
    </xf>
    <xf numFmtId="3" fontId="4" fillId="22" borderId="53" xfId="0" applyNumberFormat="1" applyFont="1" applyFill="1" applyBorder="1" applyAlignment="1">
      <alignment/>
    </xf>
    <xf numFmtId="3" fontId="4" fillId="22" borderId="76" xfId="0" applyNumberFormat="1" applyFont="1" applyFill="1" applyBorder="1" applyAlignment="1">
      <alignment/>
    </xf>
    <xf numFmtId="0" fontId="4" fillId="18" borderId="42" xfId="0" applyFont="1" applyFill="1" applyBorder="1" applyAlignment="1">
      <alignment horizontal="left"/>
    </xf>
    <xf numFmtId="0" fontId="4" fillId="18" borderId="42" xfId="0" applyFont="1" applyFill="1" applyBorder="1" applyAlignment="1">
      <alignment wrapText="1"/>
    </xf>
    <xf numFmtId="3" fontId="4" fillId="3" borderId="56" xfId="0" applyNumberFormat="1" applyFont="1" applyFill="1" applyBorder="1" applyAlignment="1">
      <alignment/>
    </xf>
    <xf numFmtId="3" fontId="4" fillId="18" borderId="56" xfId="0" applyNumberFormat="1" applyFont="1" applyFill="1" applyBorder="1" applyAlignment="1">
      <alignment/>
    </xf>
    <xf numFmtId="3" fontId="4" fillId="18" borderId="77" xfId="0" applyNumberFormat="1" applyFont="1" applyFill="1" applyBorder="1" applyAlignment="1">
      <alignment/>
    </xf>
    <xf numFmtId="3" fontId="4" fillId="13" borderId="31" xfId="0" applyNumberFormat="1" applyFont="1" applyFill="1" applyBorder="1" applyAlignment="1">
      <alignment/>
    </xf>
    <xf numFmtId="0" fontId="7" fillId="13" borderId="0" xfId="0" applyFont="1" applyFill="1" applyAlignment="1">
      <alignment/>
    </xf>
    <xf numFmtId="3" fontId="7" fillId="13" borderId="31" xfId="0" applyNumberFormat="1" applyFont="1" applyFill="1" applyBorder="1" applyAlignment="1">
      <alignment horizontal="right"/>
    </xf>
    <xf numFmtId="3" fontId="4" fillId="13" borderId="10" xfId="0" applyNumberFormat="1" applyFont="1" applyFill="1" applyBorder="1" applyAlignment="1">
      <alignment/>
    </xf>
    <xf numFmtId="3" fontId="7" fillId="13" borderId="10" xfId="0" applyNumberFormat="1" applyFont="1" applyFill="1" applyBorder="1" applyAlignment="1">
      <alignment/>
    </xf>
    <xf numFmtId="3" fontId="9" fillId="13" borderId="10" xfId="0" applyNumberFormat="1" applyFont="1" applyFill="1" applyBorder="1" applyAlignment="1">
      <alignment/>
    </xf>
    <xf numFmtId="3" fontId="4" fillId="18" borderId="64" xfId="0" applyNumberFormat="1" applyFont="1" applyFill="1" applyBorder="1" applyAlignment="1">
      <alignment horizontal="center" vertical="center" wrapText="1"/>
    </xf>
    <xf numFmtId="3" fontId="7" fillId="11" borderId="10" xfId="0" applyNumberFormat="1" applyFont="1" applyFill="1" applyBorder="1" applyAlignment="1">
      <alignment/>
    </xf>
    <xf numFmtId="3" fontId="4" fillId="11" borderId="31" xfId="0" applyNumberFormat="1" applyFont="1" applyFill="1" applyBorder="1" applyAlignment="1">
      <alignment/>
    </xf>
    <xf numFmtId="3" fontId="9" fillId="11" borderId="57" xfId="0" applyNumberFormat="1" applyFont="1" applyFill="1" applyBorder="1" applyAlignment="1">
      <alignment/>
    </xf>
    <xf numFmtId="3" fontId="4" fillId="11" borderId="77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13" borderId="63" xfId="0" applyFont="1" applyFill="1" applyBorder="1" applyAlignment="1">
      <alignment/>
    </xf>
    <xf numFmtId="0" fontId="7" fillId="18" borderId="63" xfId="0" applyFont="1" applyFill="1" applyBorder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0" fontId="7" fillId="18" borderId="78" xfId="0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right"/>
    </xf>
    <xf numFmtId="0" fontId="7" fillId="8" borderId="63" xfId="0" applyFont="1" applyFill="1" applyBorder="1" applyAlignment="1">
      <alignment horizontal="right"/>
    </xf>
    <xf numFmtId="3" fontId="7" fillId="8" borderId="10" xfId="0" applyNumberFormat="1" applyFont="1" applyFill="1" applyBorder="1" applyAlignment="1">
      <alignment/>
    </xf>
    <xf numFmtId="3" fontId="7" fillId="8" borderId="5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7" fillId="13" borderId="31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3" fontId="9" fillId="19" borderId="10" xfId="0" applyNumberFormat="1" applyFont="1" applyFill="1" applyBorder="1" applyAlignment="1">
      <alignment/>
    </xf>
    <xf numFmtId="0" fontId="7" fillId="19" borderId="63" xfId="0" applyFont="1" applyFill="1" applyBorder="1" applyAlignment="1">
      <alignment horizontal="right"/>
    </xf>
    <xf numFmtId="3" fontId="4" fillId="19" borderId="10" xfId="0" applyNumberFormat="1" applyFont="1" applyFill="1" applyBorder="1" applyAlignment="1">
      <alignment/>
    </xf>
    <xf numFmtId="3" fontId="7" fillId="19" borderId="10" xfId="0" applyNumberFormat="1" applyFont="1" applyFill="1" applyBorder="1" applyAlignment="1">
      <alignment/>
    </xf>
    <xf numFmtId="0" fontId="7" fillId="19" borderId="57" xfId="0" applyFont="1" applyFill="1" applyBorder="1" applyAlignment="1">
      <alignment horizontal="right"/>
    </xf>
    <xf numFmtId="3" fontId="4" fillId="19" borderId="10" xfId="0" applyNumberFormat="1" applyFont="1" applyFill="1" applyBorder="1" applyAlignment="1">
      <alignment/>
    </xf>
    <xf numFmtId="3" fontId="7" fillId="19" borderId="10" xfId="0" applyNumberFormat="1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9" fillId="19" borderId="57" xfId="0" applyNumberFormat="1" applyFont="1" applyFill="1" applyBorder="1" applyAlignment="1">
      <alignment/>
    </xf>
    <xf numFmtId="3" fontId="9" fillId="13" borderId="31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3" fontId="7" fillId="0" borderId="63" xfId="0" applyNumberFormat="1" applyFont="1" applyFill="1" applyBorder="1" applyAlignment="1">
      <alignment/>
    </xf>
    <xf numFmtId="3" fontId="7" fillId="13" borderId="63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 horizontal="right"/>
    </xf>
    <xf numFmtId="1" fontId="7" fillId="0" borderId="63" xfId="0" applyNumberFormat="1" applyFont="1" applyFill="1" applyBorder="1" applyAlignment="1">
      <alignment/>
    </xf>
    <xf numFmtId="0" fontId="11" fillId="0" borderId="7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8"/>
  <sheetViews>
    <sheetView tabSelected="1" zoomScaleSheetLayoutView="100" zoomScalePageLayoutView="0" workbookViewId="0" topLeftCell="A318">
      <selection activeCell="A346" sqref="A346"/>
    </sheetView>
  </sheetViews>
  <sheetFormatPr defaultColWidth="9.140625" defaultRowHeight="12.75" outlineLevelRow="2"/>
  <cols>
    <col min="1" max="1" width="7.421875" style="44" customWidth="1"/>
    <col min="2" max="2" width="9.140625" style="93" customWidth="1"/>
    <col min="3" max="3" width="38.140625" style="94" customWidth="1"/>
    <col min="4" max="4" width="12.7109375" style="219" hidden="1" customWidth="1"/>
    <col min="5" max="5" width="13.421875" style="219" hidden="1" customWidth="1"/>
    <col min="6" max="6" width="10.140625" style="219" hidden="1" customWidth="1"/>
    <col min="7" max="8" width="10.421875" style="219" customWidth="1"/>
    <col min="9" max="10" width="9.140625" style="44" customWidth="1"/>
    <col min="11" max="11" width="10.8515625" style="375" customWidth="1"/>
    <col min="12" max="16384" width="9.140625" style="44" customWidth="1"/>
  </cols>
  <sheetData>
    <row r="1" spans="1:8" ht="30.75" customHeight="1" thickBot="1" thickTop="1">
      <c r="A1" s="412" t="s">
        <v>287</v>
      </c>
      <c r="B1" s="413"/>
      <c r="C1" s="413"/>
      <c r="D1" s="413"/>
      <c r="E1" s="413"/>
      <c r="F1" s="413"/>
      <c r="G1" s="414"/>
      <c r="H1" s="44"/>
    </row>
    <row r="2" spans="1:12" ht="12" customHeight="1" thickBot="1" thickTop="1">
      <c r="A2" s="210"/>
      <c r="B2" s="210" t="s">
        <v>239</v>
      </c>
      <c r="C2" s="211"/>
      <c r="D2" s="212"/>
      <c r="E2" s="212">
        <v>7</v>
      </c>
      <c r="F2" s="212">
        <v>8</v>
      </c>
      <c r="G2" s="214">
        <v>8</v>
      </c>
      <c r="H2" s="214">
        <v>8</v>
      </c>
      <c r="I2" s="44">
        <v>8</v>
      </c>
      <c r="J2" s="44">
        <v>8</v>
      </c>
      <c r="K2" s="375">
        <v>8</v>
      </c>
      <c r="L2" s="44">
        <v>8</v>
      </c>
    </row>
    <row r="3" spans="1:12" ht="20.25" customHeight="1" thickTop="1">
      <c r="A3" s="127" t="s">
        <v>66</v>
      </c>
      <c r="B3" s="128"/>
      <c r="C3" s="148"/>
      <c r="D3" s="215">
        <v>2006</v>
      </c>
      <c r="E3" s="216">
        <v>2007</v>
      </c>
      <c r="F3" s="216">
        <v>2008</v>
      </c>
      <c r="G3" s="216">
        <v>2009</v>
      </c>
      <c r="H3" s="241">
        <v>2010</v>
      </c>
      <c r="I3" s="343">
        <v>2011</v>
      </c>
      <c r="J3" s="216">
        <v>2009</v>
      </c>
      <c r="K3" s="380">
        <v>2010</v>
      </c>
      <c r="L3" s="343">
        <v>2011</v>
      </c>
    </row>
    <row r="4" spans="1:12" ht="12" customHeight="1">
      <c r="A4" s="67"/>
      <c r="B4" s="68"/>
      <c r="C4" s="42"/>
      <c r="D4" s="217" t="s">
        <v>237</v>
      </c>
      <c r="E4" s="217" t="s">
        <v>238</v>
      </c>
      <c r="F4" s="217" t="s">
        <v>237</v>
      </c>
      <c r="G4" s="217" t="s">
        <v>238</v>
      </c>
      <c r="H4" s="242" t="s">
        <v>238</v>
      </c>
      <c r="I4" s="246" t="s">
        <v>238</v>
      </c>
      <c r="J4" s="394" t="s">
        <v>256</v>
      </c>
      <c r="K4" s="395" t="s">
        <v>256</v>
      </c>
      <c r="L4" s="396" t="s">
        <v>256</v>
      </c>
    </row>
    <row r="5" spans="1:12" ht="12" customHeight="1">
      <c r="A5" s="67"/>
      <c r="B5" s="68"/>
      <c r="C5" s="42"/>
      <c r="D5" s="217"/>
      <c r="E5" s="217"/>
      <c r="F5" s="217"/>
      <c r="G5" s="217"/>
      <c r="H5" s="242"/>
      <c r="I5" s="246"/>
      <c r="J5" s="217"/>
      <c r="K5" s="376"/>
      <c r="L5" s="246"/>
    </row>
    <row r="6" spans="1:12" ht="12" customHeight="1">
      <c r="A6" s="167" t="s">
        <v>4</v>
      </c>
      <c r="B6" s="163"/>
      <c r="C6" s="164"/>
      <c r="D6" s="165">
        <f aca="true" t="shared" si="0" ref="D6:I6">D7+D11+D22</f>
        <v>5408000</v>
      </c>
      <c r="E6" s="165">
        <f t="shared" si="0"/>
        <v>5913000</v>
      </c>
      <c r="F6" s="165">
        <f t="shared" si="0"/>
        <v>5678000</v>
      </c>
      <c r="G6" s="165">
        <f t="shared" si="0"/>
        <v>6569000</v>
      </c>
      <c r="H6" s="243">
        <f t="shared" si="0"/>
        <v>7094000</v>
      </c>
      <c r="I6" s="344">
        <f t="shared" si="0"/>
        <v>7660000</v>
      </c>
      <c r="J6" s="397">
        <f aca="true" t="shared" si="1" ref="J6:L7">G6/30.126</f>
        <v>218050.85308371505</v>
      </c>
      <c r="K6" s="404">
        <f t="shared" si="1"/>
        <v>235477.66049259776</v>
      </c>
      <c r="L6" s="405">
        <f t="shared" si="1"/>
        <v>254265.418575317</v>
      </c>
    </row>
    <row r="7" spans="1:12" ht="12" customHeight="1" outlineLevel="1">
      <c r="A7" s="70"/>
      <c r="B7" s="71">
        <v>610</v>
      </c>
      <c r="C7" s="72" t="s">
        <v>74</v>
      </c>
      <c r="D7" s="110">
        <f>SUM(D8:D10)</f>
        <v>2599000</v>
      </c>
      <c r="E7" s="110">
        <f aca="true" t="shared" si="2" ref="E7:G10">IF(ISNUMBER(D7),ROUND(D7*(1+E$2/100)/1000,0)*1000,"")</f>
        <v>2781000</v>
      </c>
      <c r="F7" s="110">
        <v>2703000</v>
      </c>
      <c r="G7" s="110">
        <f>IF(ISNUMBER(F7),ROUND(F7*(1+G$2/100)/1000,0)*1000,"")</f>
        <v>2919000</v>
      </c>
      <c r="H7" s="244">
        <f>IF(ISNUMBER(G7),ROUND(G7*(1+H$2/100)/1000,0)*1000,"")</f>
        <v>3153000</v>
      </c>
      <c r="I7" s="345">
        <f>IF(ISNUMBER(H7),ROUND(H7*(1+I$2/100)/1000,0)*1000,"")</f>
        <v>3405000</v>
      </c>
      <c r="J7" s="110">
        <f t="shared" si="1"/>
        <v>96893.04919338776</v>
      </c>
      <c r="K7" s="374">
        <f t="shared" si="1"/>
        <v>104660.42620991834</v>
      </c>
      <c r="L7" s="345">
        <f t="shared" si="1"/>
        <v>113025.29376618203</v>
      </c>
    </row>
    <row r="8" spans="1:12" ht="12" customHeight="1" outlineLevel="2">
      <c r="A8" s="73"/>
      <c r="B8" s="68">
        <v>611</v>
      </c>
      <c r="C8" s="42" t="s">
        <v>75</v>
      </c>
      <c r="D8" s="111">
        <v>2599000</v>
      </c>
      <c r="E8" s="7">
        <f t="shared" si="2"/>
        <v>2781000</v>
      </c>
      <c r="F8" s="111"/>
      <c r="G8" s="111">
        <f t="shared" si="2"/>
      </c>
      <c r="H8" s="245"/>
      <c r="I8" s="246">
        <f>H8*1.08</f>
        <v>0</v>
      </c>
      <c r="J8" s="111"/>
      <c r="K8" s="374">
        <f aca="true" t="shared" si="3" ref="K8:K19">H8/30.126</f>
        <v>0</v>
      </c>
      <c r="L8" s="345">
        <f aca="true" t="shared" si="4" ref="L8:L71">I8/30.126</f>
        <v>0</v>
      </c>
    </row>
    <row r="9" spans="1:12" ht="12" customHeight="1" outlineLevel="2">
      <c r="A9" s="67"/>
      <c r="B9" s="68">
        <v>612</v>
      </c>
      <c r="C9" s="42" t="s">
        <v>76</v>
      </c>
      <c r="D9" s="111"/>
      <c r="E9" s="111">
        <f t="shared" si="2"/>
      </c>
      <c r="F9" s="111">
        <f t="shared" si="2"/>
      </c>
      <c r="G9" s="111">
        <f t="shared" si="2"/>
      </c>
      <c r="H9" s="245">
        <v>0</v>
      </c>
      <c r="I9" s="246">
        <f>H9*1.08</f>
        <v>0</v>
      </c>
      <c r="J9" s="111"/>
      <c r="K9" s="374">
        <f t="shared" si="3"/>
        <v>0</v>
      </c>
      <c r="L9" s="345">
        <f t="shared" si="4"/>
        <v>0</v>
      </c>
    </row>
    <row r="10" spans="1:12" ht="12" customHeight="1" outlineLevel="2">
      <c r="A10" s="67"/>
      <c r="B10" s="41">
        <v>614</v>
      </c>
      <c r="C10" s="42" t="s">
        <v>36</v>
      </c>
      <c r="D10" s="111"/>
      <c r="E10" s="111">
        <f t="shared" si="2"/>
      </c>
      <c r="F10" s="111">
        <f t="shared" si="2"/>
      </c>
      <c r="G10" s="111">
        <f t="shared" si="2"/>
      </c>
      <c r="H10" s="245">
        <v>0</v>
      </c>
      <c r="I10" s="246">
        <f>H10*1.08</f>
        <v>0</v>
      </c>
      <c r="J10" s="111"/>
      <c r="K10" s="374">
        <f t="shared" si="3"/>
        <v>0</v>
      </c>
      <c r="L10" s="345">
        <f t="shared" si="4"/>
        <v>0</v>
      </c>
    </row>
    <row r="11" spans="1:12" s="79" customFormat="1" ht="12" customHeight="1" outlineLevel="1">
      <c r="A11" s="75"/>
      <c r="B11" s="76">
        <v>620</v>
      </c>
      <c r="C11" s="77" t="s">
        <v>55</v>
      </c>
      <c r="D11" s="110">
        <f aca="true" t="shared" si="5" ref="D11:J11">SUM(D12:D21)</f>
        <v>809000</v>
      </c>
      <c r="E11" s="110">
        <f t="shared" si="5"/>
        <v>865000</v>
      </c>
      <c r="F11" s="110">
        <f t="shared" si="5"/>
        <v>934000</v>
      </c>
      <c r="G11" s="110">
        <f t="shared" si="5"/>
        <v>1009000</v>
      </c>
      <c r="H11" s="244">
        <f t="shared" si="5"/>
        <v>1089000</v>
      </c>
      <c r="I11" s="345">
        <f t="shared" si="5"/>
        <v>1175000</v>
      </c>
      <c r="J11" s="345">
        <f t="shared" si="5"/>
        <v>33492.66414392883</v>
      </c>
      <c r="K11" s="374">
        <f t="shared" si="3"/>
        <v>36148.17765385381</v>
      </c>
      <c r="L11" s="345">
        <f t="shared" si="4"/>
        <v>39002.85467702317</v>
      </c>
    </row>
    <row r="12" spans="1:12" ht="12" customHeight="1" outlineLevel="2">
      <c r="A12" s="67"/>
      <c r="B12" s="68">
        <v>621</v>
      </c>
      <c r="C12" s="42" t="s">
        <v>77</v>
      </c>
      <c r="D12" s="111">
        <v>132000</v>
      </c>
      <c r="E12" s="111">
        <f aca="true" t="shared" si="6" ref="E12:I21">IF(ISNUMBER(D12),ROUND(D12*(1+E$2/100)/1000,0)*1000,"")</f>
        <v>141000</v>
      </c>
      <c r="F12" s="111">
        <f t="shared" si="6"/>
        <v>152000</v>
      </c>
      <c r="G12" s="111">
        <f t="shared" si="6"/>
        <v>164000</v>
      </c>
      <c r="H12" s="245">
        <f>IF(ISNUMBER(G12),ROUND(G12*(1+H$2/100)/1000,0)*1000,"")</f>
        <v>177000</v>
      </c>
      <c r="I12" s="346">
        <f>IF(ISNUMBER(H12),ROUND(H12*(1+I$2/100)/1000,0)*1000,"")</f>
        <v>191000</v>
      </c>
      <c r="J12" s="111">
        <f>G12/30.126</f>
        <v>5443.802695346212</v>
      </c>
      <c r="K12" s="374">
        <f t="shared" si="3"/>
        <v>5875.323640709022</v>
      </c>
      <c r="L12" s="345">
        <f t="shared" si="4"/>
        <v>6340.038504945894</v>
      </c>
    </row>
    <row r="13" spans="1:12" ht="12" customHeight="1" outlineLevel="2">
      <c r="A13" s="67"/>
      <c r="B13" s="68">
        <v>623</v>
      </c>
      <c r="C13" s="42" t="s">
        <v>78</v>
      </c>
      <c r="D13" s="111">
        <v>94000</v>
      </c>
      <c r="E13" s="111">
        <f t="shared" si="6"/>
        <v>101000</v>
      </c>
      <c r="F13" s="111">
        <f t="shared" si="6"/>
        <v>109000</v>
      </c>
      <c r="G13" s="111">
        <f t="shared" si="6"/>
        <v>118000</v>
      </c>
      <c r="H13" s="245">
        <f t="shared" si="6"/>
        <v>127000</v>
      </c>
      <c r="I13" s="346">
        <f t="shared" si="6"/>
        <v>137000</v>
      </c>
      <c r="J13" s="111">
        <f aca="true" t="shared" si="7" ref="J13:J19">G13/30.126</f>
        <v>3916.882427139348</v>
      </c>
      <c r="K13" s="374">
        <f t="shared" si="3"/>
        <v>4215.627697005908</v>
      </c>
      <c r="L13" s="345">
        <f t="shared" si="4"/>
        <v>4547.566885746531</v>
      </c>
    </row>
    <row r="14" spans="1:12" ht="12" customHeight="1" outlineLevel="2">
      <c r="A14" s="67"/>
      <c r="B14" s="68" t="s">
        <v>5</v>
      </c>
      <c r="C14" s="42" t="s">
        <v>79</v>
      </c>
      <c r="D14" s="111">
        <v>30000</v>
      </c>
      <c r="E14" s="111">
        <f t="shared" si="6"/>
        <v>32000</v>
      </c>
      <c r="F14" s="111">
        <f t="shared" si="6"/>
        <v>35000</v>
      </c>
      <c r="G14" s="111">
        <f t="shared" si="6"/>
        <v>38000</v>
      </c>
      <c r="H14" s="245">
        <f t="shared" si="6"/>
        <v>41000</v>
      </c>
      <c r="I14" s="346">
        <f t="shared" si="6"/>
        <v>44000</v>
      </c>
      <c r="J14" s="111">
        <f t="shared" si="7"/>
        <v>1261.3689172143663</v>
      </c>
      <c r="K14" s="374">
        <f t="shared" si="3"/>
        <v>1360.950673836553</v>
      </c>
      <c r="L14" s="345">
        <f t="shared" si="4"/>
        <v>1460.53243045874</v>
      </c>
    </row>
    <row r="15" spans="1:12" ht="12" customHeight="1" outlineLevel="2">
      <c r="A15" s="67"/>
      <c r="B15" s="68" t="s">
        <v>6</v>
      </c>
      <c r="C15" s="42" t="s">
        <v>80</v>
      </c>
      <c r="D15" s="111">
        <v>388000</v>
      </c>
      <c r="E15" s="111">
        <f t="shared" si="6"/>
        <v>415000</v>
      </c>
      <c r="F15" s="111">
        <f t="shared" si="6"/>
        <v>448000</v>
      </c>
      <c r="G15" s="111">
        <f t="shared" si="6"/>
        <v>484000</v>
      </c>
      <c r="H15" s="245">
        <f t="shared" si="6"/>
        <v>523000</v>
      </c>
      <c r="I15" s="346">
        <f t="shared" si="6"/>
        <v>565000</v>
      </c>
      <c r="J15" s="111">
        <f t="shared" si="7"/>
        <v>16065.856735046138</v>
      </c>
      <c r="K15" s="374">
        <f t="shared" si="3"/>
        <v>17360.419571134567</v>
      </c>
      <c r="L15" s="345">
        <f t="shared" si="4"/>
        <v>18754.56416384518</v>
      </c>
    </row>
    <row r="16" spans="1:12" ht="12" customHeight="1" outlineLevel="2">
      <c r="A16" s="67"/>
      <c r="B16" s="41">
        <v>625003</v>
      </c>
      <c r="C16" s="42" t="s">
        <v>81</v>
      </c>
      <c r="D16" s="111">
        <v>14000</v>
      </c>
      <c r="E16" s="111">
        <f t="shared" si="6"/>
        <v>15000</v>
      </c>
      <c r="F16" s="111">
        <f t="shared" si="6"/>
        <v>16000</v>
      </c>
      <c r="G16" s="111">
        <f t="shared" si="6"/>
        <v>17000</v>
      </c>
      <c r="H16" s="245">
        <f t="shared" si="6"/>
        <v>18000</v>
      </c>
      <c r="I16" s="346">
        <f t="shared" si="6"/>
        <v>19000</v>
      </c>
      <c r="J16" s="111">
        <f t="shared" si="7"/>
        <v>564.2966208590586</v>
      </c>
      <c r="K16" s="374">
        <f t="shared" si="3"/>
        <v>597.4905397331208</v>
      </c>
      <c r="L16" s="345">
        <f t="shared" si="4"/>
        <v>630.6844586071832</v>
      </c>
    </row>
    <row r="17" spans="1:12" ht="12" customHeight="1" outlineLevel="2">
      <c r="A17" s="67"/>
      <c r="B17" s="41">
        <v>625004</v>
      </c>
      <c r="C17" s="42" t="s">
        <v>82</v>
      </c>
      <c r="D17" s="111">
        <v>60000</v>
      </c>
      <c r="E17" s="111">
        <f t="shared" si="6"/>
        <v>64000</v>
      </c>
      <c r="F17" s="111">
        <f t="shared" si="6"/>
        <v>69000</v>
      </c>
      <c r="G17" s="111">
        <f t="shared" si="6"/>
        <v>75000</v>
      </c>
      <c r="H17" s="245">
        <f>IF(ISNUMBER(G17),ROUND(G17*(1+H$2/100)/1000,0)*1000,"")</f>
        <v>81000</v>
      </c>
      <c r="I17" s="346">
        <f t="shared" si="6"/>
        <v>87000</v>
      </c>
      <c r="J17" s="111">
        <f t="shared" si="7"/>
        <v>2489.54391555467</v>
      </c>
      <c r="K17" s="374">
        <f t="shared" si="3"/>
        <v>2688.707428799044</v>
      </c>
      <c r="L17" s="345">
        <f t="shared" si="4"/>
        <v>2887.8709420434175</v>
      </c>
    </row>
    <row r="18" spans="1:12" ht="12" customHeight="1" outlineLevel="2">
      <c r="A18" s="67"/>
      <c r="B18" s="41">
        <v>625005</v>
      </c>
      <c r="C18" s="42" t="s">
        <v>83</v>
      </c>
      <c r="D18" s="111">
        <v>33000</v>
      </c>
      <c r="E18" s="111">
        <f t="shared" si="6"/>
        <v>35000</v>
      </c>
      <c r="F18" s="111">
        <f t="shared" si="6"/>
        <v>38000</v>
      </c>
      <c r="G18" s="111">
        <f t="shared" si="6"/>
        <v>41000</v>
      </c>
      <c r="H18" s="245">
        <f aca="true" t="shared" si="8" ref="H18:I24">IF(ISNUMBER(G18),ROUND(G18*(1+H$2/100)/1000,0)*1000,"")</f>
        <v>44000</v>
      </c>
      <c r="I18" s="346">
        <f t="shared" si="6"/>
        <v>48000</v>
      </c>
      <c r="J18" s="111">
        <f t="shared" si="7"/>
        <v>1360.950673836553</v>
      </c>
      <c r="K18" s="374">
        <f t="shared" si="3"/>
        <v>1460.53243045874</v>
      </c>
      <c r="L18" s="345">
        <f t="shared" si="4"/>
        <v>1593.308105954989</v>
      </c>
    </row>
    <row r="19" spans="1:12" ht="12" customHeight="1" outlineLevel="2">
      <c r="A19" s="67"/>
      <c r="B19" s="41">
        <v>625007</v>
      </c>
      <c r="C19" s="42" t="s">
        <v>84</v>
      </c>
      <c r="D19" s="111">
        <v>58000</v>
      </c>
      <c r="E19" s="111">
        <f t="shared" si="6"/>
        <v>62000</v>
      </c>
      <c r="F19" s="111">
        <f t="shared" si="6"/>
        <v>67000</v>
      </c>
      <c r="G19" s="111">
        <f t="shared" si="6"/>
        <v>72000</v>
      </c>
      <c r="H19" s="245">
        <f t="shared" si="8"/>
        <v>78000</v>
      </c>
      <c r="I19" s="346">
        <f t="shared" si="6"/>
        <v>84000</v>
      </c>
      <c r="J19" s="111">
        <f t="shared" si="7"/>
        <v>2389.9621589324834</v>
      </c>
      <c r="K19" s="374">
        <f t="shared" si="3"/>
        <v>2589.1256721768573</v>
      </c>
      <c r="L19" s="345">
        <f t="shared" si="4"/>
        <v>2788.2891854212307</v>
      </c>
    </row>
    <row r="20" spans="1:12" ht="12" customHeight="1" outlineLevel="2">
      <c r="A20" s="67"/>
      <c r="B20" s="68">
        <v>627</v>
      </c>
      <c r="C20" s="42" t="s">
        <v>85</v>
      </c>
      <c r="D20" s="111"/>
      <c r="E20" s="111">
        <f t="shared" si="6"/>
      </c>
      <c r="F20" s="111">
        <f>IF(ISNUMBER(E20),ROUND(E20*(1+F$2/100)/1000,0)*1000,"")</f>
      </c>
      <c r="G20" s="111">
        <f>IF(ISNUMBER(F20),ROUND(F20*(1+G$2/100)/1000,0)*1000,"")</f>
      </c>
      <c r="H20" s="245">
        <f t="shared" si="8"/>
      </c>
      <c r="I20" s="246"/>
      <c r="J20" s="111"/>
      <c r="K20" s="374"/>
      <c r="L20" s="345">
        <f t="shared" si="4"/>
        <v>0</v>
      </c>
    </row>
    <row r="21" spans="1:12" ht="12" customHeight="1" outlineLevel="2">
      <c r="A21" s="67"/>
      <c r="B21" s="68"/>
      <c r="C21" s="42"/>
      <c r="D21" s="111"/>
      <c r="E21" s="111">
        <f t="shared" si="6"/>
      </c>
      <c r="F21" s="111">
        <f>IF(ISNUMBER(E21),ROUND(E21*(1+F$2/100)/1000,0)*1000,"")</f>
      </c>
      <c r="G21" s="111">
        <f>IF(ISNUMBER(F21),ROUND(F21*(1+G$2/100)/1000,0)*1000,"")</f>
      </c>
      <c r="H21" s="245">
        <f t="shared" si="8"/>
      </c>
      <c r="I21" s="246"/>
      <c r="J21" s="111"/>
      <c r="K21" s="374"/>
      <c r="L21" s="345">
        <f t="shared" si="4"/>
        <v>0</v>
      </c>
    </row>
    <row r="22" spans="1:12" s="82" customFormat="1" ht="12" customHeight="1" outlineLevel="1">
      <c r="A22" s="80"/>
      <c r="B22" s="71">
        <v>630</v>
      </c>
      <c r="C22" s="81" t="s">
        <v>7</v>
      </c>
      <c r="D22" s="110">
        <f>D23+D25+D30+D37+D42+D43+D49+D51</f>
        <v>2000000</v>
      </c>
      <c r="E22" s="110">
        <f>E23+E25+E30+E37+E42+E43+E49+E51</f>
        <v>2267000</v>
      </c>
      <c r="F22" s="110">
        <f>F23+F25+F30+F37+F42+F43+F49+F51</f>
        <v>2041000</v>
      </c>
      <c r="G22" s="110">
        <f>G23+G25+G30+G37+G42+G43+G49+G51</f>
        <v>2641000</v>
      </c>
      <c r="H22" s="245">
        <f t="shared" si="8"/>
        <v>2852000</v>
      </c>
      <c r="I22" s="346">
        <f t="shared" si="8"/>
        <v>3080000</v>
      </c>
      <c r="J22" s="111">
        <f aca="true" t="shared" si="9" ref="J22:J83">G22/30.126</f>
        <v>87665.13974639846</v>
      </c>
      <c r="K22" s="374">
        <f aca="true" t="shared" si="10" ref="K22:K53">H22/30.126</f>
        <v>94669.0566288256</v>
      </c>
      <c r="L22" s="345">
        <f t="shared" si="4"/>
        <v>102237.2701321118</v>
      </c>
    </row>
    <row r="23" spans="1:12" s="82" customFormat="1" ht="12" customHeight="1" outlineLevel="1">
      <c r="A23" s="119" t="s">
        <v>65</v>
      </c>
      <c r="B23" s="115">
        <v>631</v>
      </c>
      <c r="C23" s="192" t="s">
        <v>47</v>
      </c>
      <c r="D23" s="110">
        <f>D24</f>
        <v>10000</v>
      </c>
      <c r="E23" s="110">
        <f>E24</f>
        <v>11000</v>
      </c>
      <c r="F23" s="110">
        <f>F24</f>
        <v>12000</v>
      </c>
      <c r="G23" s="110">
        <f>G24</f>
        <v>13000</v>
      </c>
      <c r="H23" s="245">
        <f t="shared" si="8"/>
        <v>14000</v>
      </c>
      <c r="I23" s="346">
        <f t="shared" si="8"/>
        <v>15000</v>
      </c>
      <c r="J23" s="111">
        <f t="shared" si="9"/>
        <v>431.5209453628095</v>
      </c>
      <c r="K23" s="374">
        <f t="shared" si="10"/>
        <v>464.7148642368718</v>
      </c>
      <c r="L23" s="345">
        <f t="shared" si="4"/>
        <v>497.90878311093405</v>
      </c>
    </row>
    <row r="24" spans="1:12" ht="12" customHeight="1" outlineLevel="2">
      <c r="A24" s="67"/>
      <c r="B24" s="116" t="s">
        <v>8</v>
      </c>
      <c r="C24" s="113" t="s">
        <v>86</v>
      </c>
      <c r="D24" s="111">
        <v>10000</v>
      </c>
      <c r="E24" s="111">
        <f>IF(ISNUMBER(D24),ROUND(D24*(1+E$2/100)/1000,0)*1000,"")</f>
        <v>11000</v>
      </c>
      <c r="F24" s="111">
        <f>IF(ISNUMBER(E24),ROUND(E24*(1+F$2/100)/1000,0)*1000,"")</f>
        <v>12000</v>
      </c>
      <c r="G24" s="111">
        <f>IF(ISNUMBER(F24),ROUND(F24*(1+G$2/100)/1000,0)*1000,"")</f>
        <v>13000</v>
      </c>
      <c r="H24" s="245">
        <f t="shared" si="8"/>
        <v>14000</v>
      </c>
      <c r="I24" s="346">
        <f t="shared" si="8"/>
        <v>15000</v>
      </c>
      <c r="J24" s="111">
        <f t="shared" si="9"/>
        <v>431.5209453628095</v>
      </c>
      <c r="K24" s="374">
        <f t="shared" si="10"/>
        <v>464.7148642368718</v>
      </c>
      <c r="L24" s="345">
        <f t="shared" si="4"/>
        <v>497.90878311093405</v>
      </c>
    </row>
    <row r="25" spans="1:12" s="82" customFormat="1" ht="12" customHeight="1" outlineLevel="1">
      <c r="A25" s="80"/>
      <c r="B25" s="115">
        <v>632</v>
      </c>
      <c r="C25" s="114" t="s">
        <v>48</v>
      </c>
      <c r="D25" s="110">
        <f aca="true" t="shared" si="11" ref="D25:I25">SUM(D26:D29)</f>
        <v>553000</v>
      </c>
      <c r="E25" s="110">
        <f t="shared" si="11"/>
        <v>568000</v>
      </c>
      <c r="F25" s="110">
        <f t="shared" si="11"/>
        <v>443000</v>
      </c>
      <c r="G25" s="110">
        <f t="shared" si="11"/>
        <v>478000</v>
      </c>
      <c r="H25" s="110">
        <f t="shared" si="11"/>
        <v>516000</v>
      </c>
      <c r="I25" s="345">
        <f t="shared" si="11"/>
        <v>557000</v>
      </c>
      <c r="J25" s="111">
        <f t="shared" si="9"/>
        <v>15866.693221801765</v>
      </c>
      <c r="K25" s="374">
        <f t="shared" si="10"/>
        <v>17128.062139016132</v>
      </c>
      <c r="L25" s="345">
        <f t="shared" si="4"/>
        <v>18489.012812852685</v>
      </c>
    </row>
    <row r="26" spans="1:12" ht="12" customHeight="1" outlineLevel="2">
      <c r="A26" s="67"/>
      <c r="B26" s="117">
        <v>632001</v>
      </c>
      <c r="C26" s="113" t="s">
        <v>87</v>
      </c>
      <c r="D26" s="111">
        <v>340000</v>
      </c>
      <c r="E26" s="111">
        <v>340000</v>
      </c>
      <c r="F26" s="111">
        <v>287000</v>
      </c>
      <c r="G26" s="111">
        <f aca="true" t="shared" si="12" ref="F26:G29">IF(ISNUMBER(F26),ROUND(F26*(1+G$2/100)/1000,0)*1000,"")</f>
        <v>310000</v>
      </c>
      <c r="H26" s="245">
        <f>IF(ISNUMBER(G26),ROUND(G26*(1+H$2/100)/1000,0)*1000,"")</f>
        <v>335000</v>
      </c>
      <c r="I26" s="346">
        <f>IF(ISNUMBER(H26),ROUND(H26*(1+I$2/100)/1000,0)*1000,"")</f>
        <v>362000</v>
      </c>
      <c r="J26" s="111">
        <f t="shared" si="9"/>
        <v>10290.114850959304</v>
      </c>
      <c r="K26" s="374">
        <f t="shared" si="10"/>
        <v>11119.962822810861</v>
      </c>
      <c r="L26" s="345">
        <f t="shared" si="4"/>
        <v>12016.198632410542</v>
      </c>
    </row>
    <row r="27" spans="1:12" ht="12" customHeight="1" outlineLevel="2">
      <c r="A27" s="67"/>
      <c r="B27" s="117" t="s">
        <v>34</v>
      </c>
      <c r="C27" s="113" t="s">
        <v>87</v>
      </c>
      <c r="D27" s="111"/>
      <c r="E27" s="111">
        <f>IF(ISNUMBER(D27),ROUND(D27*(1+E$2/100)/1000,0)*1000,"")</f>
      </c>
      <c r="F27" s="111">
        <f t="shared" si="12"/>
      </c>
      <c r="G27" s="111">
        <f t="shared" si="12"/>
      </c>
      <c r="H27" s="245">
        <v>0</v>
      </c>
      <c r="I27" s="246">
        <f>H27*1.08</f>
        <v>0</v>
      </c>
      <c r="J27" s="111">
        <v>0</v>
      </c>
      <c r="K27" s="374">
        <f t="shared" si="10"/>
        <v>0</v>
      </c>
      <c r="L27" s="345">
        <f t="shared" si="4"/>
        <v>0</v>
      </c>
    </row>
    <row r="28" spans="1:12" ht="12" customHeight="1" outlineLevel="2">
      <c r="A28" s="67"/>
      <c r="B28" s="117">
        <v>632002</v>
      </c>
      <c r="C28" s="113" t="s">
        <v>88</v>
      </c>
      <c r="D28" s="111">
        <v>22000</v>
      </c>
      <c r="E28" s="111">
        <f>IF(ISNUMBER(D28),ROUND(D28*(1+E$2/100)/1000,0)*1000,"")</f>
        <v>24000</v>
      </c>
      <c r="F28" s="111">
        <v>16000</v>
      </c>
      <c r="G28" s="111">
        <f t="shared" si="12"/>
        <v>17000</v>
      </c>
      <c r="H28" s="245">
        <v>18000</v>
      </c>
      <c r="I28" s="246">
        <v>19000</v>
      </c>
      <c r="J28" s="374">
        <f>G28/30.126</f>
        <v>564.2966208590586</v>
      </c>
      <c r="K28" s="374">
        <f t="shared" si="10"/>
        <v>597.4905397331208</v>
      </c>
      <c r="L28" s="345">
        <f t="shared" si="4"/>
        <v>630.6844586071832</v>
      </c>
    </row>
    <row r="29" spans="1:12" ht="11.25" outlineLevel="2">
      <c r="A29" s="67"/>
      <c r="B29" s="117">
        <v>632003</v>
      </c>
      <c r="C29" s="113" t="s">
        <v>89</v>
      </c>
      <c r="D29" s="111">
        <v>191000</v>
      </c>
      <c r="E29" s="111">
        <f>IF(ISNUMBER(D29),ROUND(D29*(1+E$2/100)/1000,0)*1000,"")</f>
        <v>204000</v>
      </c>
      <c r="F29" s="111">
        <v>140000</v>
      </c>
      <c r="G29" s="111">
        <f t="shared" si="12"/>
        <v>151000</v>
      </c>
      <c r="H29" s="245">
        <f>IF(ISNUMBER(G29),ROUND(G29*(1+H$2/100)/1000,0)*1000,"")</f>
        <v>163000</v>
      </c>
      <c r="I29" s="346">
        <f>IF(ISNUMBER(H29),ROUND(H29*(1+I$2/100)/1000,0)*1000,"")</f>
        <v>176000</v>
      </c>
      <c r="J29" s="111">
        <f t="shared" si="9"/>
        <v>5012.281749983403</v>
      </c>
      <c r="K29" s="374">
        <f t="shared" si="10"/>
        <v>5410.60877647215</v>
      </c>
      <c r="L29" s="345">
        <f t="shared" si="4"/>
        <v>5842.12972183496</v>
      </c>
    </row>
    <row r="30" spans="1:12" s="82" customFormat="1" ht="12" customHeight="1" outlineLevel="1">
      <c r="A30" s="80"/>
      <c r="B30" s="115">
        <v>633</v>
      </c>
      <c r="C30" s="192" t="s">
        <v>49</v>
      </c>
      <c r="D30" s="110">
        <f aca="true" t="shared" si="13" ref="D30:I30">SUM(D31:D36)</f>
        <v>330000</v>
      </c>
      <c r="E30" s="110">
        <f t="shared" si="13"/>
        <v>353000</v>
      </c>
      <c r="F30" s="110">
        <f t="shared" si="13"/>
        <v>272000</v>
      </c>
      <c r="G30" s="110">
        <f t="shared" si="13"/>
        <v>294000</v>
      </c>
      <c r="H30" s="244">
        <f t="shared" si="13"/>
        <v>316000</v>
      </c>
      <c r="I30" s="345">
        <f t="shared" si="13"/>
        <v>341000</v>
      </c>
      <c r="J30" s="111">
        <f t="shared" si="9"/>
        <v>9759.012148974307</v>
      </c>
      <c r="K30" s="374">
        <f t="shared" si="10"/>
        <v>10489.278364203677</v>
      </c>
      <c r="L30" s="345">
        <f t="shared" si="4"/>
        <v>11319.126336055235</v>
      </c>
    </row>
    <row r="31" spans="1:12" ht="12" customHeight="1" outlineLevel="2">
      <c r="A31" s="67"/>
      <c r="B31" s="117">
        <v>633001</v>
      </c>
      <c r="C31" s="113" t="s">
        <v>90</v>
      </c>
      <c r="D31" s="111"/>
      <c r="E31" s="111">
        <f aca="true" t="shared" si="14" ref="E31:I36">IF(ISNUMBER(D31),ROUND(D31*(1+E$2/100)/1000,0)*1000,"")</f>
      </c>
      <c r="F31" s="111">
        <f t="shared" si="14"/>
      </c>
      <c r="G31" s="111">
        <f t="shared" si="14"/>
      </c>
      <c r="H31" s="245">
        <v>0</v>
      </c>
      <c r="I31" s="246">
        <f>H31*1.08</f>
        <v>0</v>
      </c>
      <c r="J31" s="111">
        <v>0</v>
      </c>
      <c r="K31" s="374">
        <f t="shared" si="10"/>
        <v>0</v>
      </c>
      <c r="L31" s="345">
        <f t="shared" si="4"/>
        <v>0</v>
      </c>
    </row>
    <row r="32" spans="1:12" ht="12" customHeight="1" outlineLevel="2">
      <c r="A32" s="67"/>
      <c r="B32" s="116" t="s">
        <v>9</v>
      </c>
      <c r="C32" s="113" t="s">
        <v>91</v>
      </c>
      <c r="D32" s="111">
        <v>50000</v>
      </c>
      <c r="E32" s="111">
        <f t="shared" si="14"/>
        <v>54000</v>
      </c>
      <c r="F32" s="111">
        <v>50000</v>
      </c>
      <c r="G32" s="111">
        <f t="shared" si="14"/>
        <v>54000</v>
      </c>
      <c r="H32" s="245">
        <f t="shared" si="14"/>
        <v>58000</v>
      </c>
      <c r="I32" s="346">
        <f t="shared" si="14"/>
        <v>63000</v>
      </c>
      <c r="J32" s="111">
        <f t="shared" si="9"/>
        <v>1792.4716191993625</v>
      </c>
      <c r="K32" s="374">
        <f t="shared" si="10"/>
        <v>1925.2472946956118</v>
      </c>
      <c r="L32" s="345">
        <f t="shared" si="4"/>
        <v>2091.216889065923</v>
      </c>
    </row>
    <row r="33" spans="1:12" ht="12" customHeight="1" outlineLevel="2">
      <c r="A33" s="67"/>
      <c r="B33" s="117">
        <v>633006</v>
      </c>
      <c r="C33" s="113" t="s">
        <v>92</v>
      </c>
      <c r="D33" s="111">
        <v>201000</v>
      </c>
      <c r="E33" s="111">
        <f t="shared" si="14"/>
        <v>215000</v>
      </c>
      <c r="F33" s="111">
        <v>132000</v>
      </c>
      <c r="G33" s="111">
        <f t="shared" si="14"/>
        <v>143000</v>
      </c>
      <c r="H33" s="245">
        <f t="shared" si="14"/>
        <v>154000</v>
      </c>
      <c r="I33" s="346">
        <f t="shared" si="14"/>
        <v>166000</v>
      </c>
      <c r="J33" s="111">
        <f t="shared" si="9"/>
        <v>4746.730398990905</v>
      </c>
      <c r="K33" s="374">
        <f t="shared" si="10"/>
        <v>5111.8635066055895</v>
      </c>
      <c r="L33" s="345">
        <f t="shared" si="4"/>
        <v>5510.190533094337</v>
      </c>
    </row>
    <row r="34" spans="1:12" ht="12" customHeight="1" outlineLevel="2">
      <c r="A34" s="67"/>
      <c r="B34" s="117">
        <v>633009</v>
      </c>
      <c r="C34" s="113" t="s">
        <v>93</v>
      </c>
      <c r="D34" s="111">
        <v>40000</v>
      </c>
      <c r="E34" s="111">
        <f t="shared" si="14"/>
        <v>43000</v>
      </c>
      <c r="F34" s="111">
        <f t="shared" si="14"/>
        <v>46000</v>
      </c>
      <c r="G34" s="111">
        <f t="shared" si="14"/>
        <v>50000</v>
      </c>
      <c r="H34" s="245">
        <f t="shared" si="14"/>
        <v>54000</v>
      </c>
      <c r="I34" s="346">
        <f t="shared" si="14"/>
        <v>58000</v>
      </c>
      <c r="J34" s="111">
        <f t="shared" si="9"/>
        <v>1659.6959437031135</v>
      </c>
      <c r="K34" s="374">
        <f t="shared" si="10"/>
        <v>1792.4716191993625</v>
      </c>
      <c r="L34" s="345">
        <f t="shared" si="4"/>
        <v>1925.2472946956118</v>
      </c>
    </row>
    <row r="35" spans="1:12" ht="12" customHeight="1" outlineLevel="2">
      <c r="A35" s="67"/>
      <c r="B35" s="117">
        <v>633013</v>
      </c>
      <c r="C35" s="113" t="s">
        <v>94</v>
      </c>
      <c r="D35" s="111">
        <v>4000</v>
      </c>
      <c r="E35" s="111">
        <f t="shared" si="14"/>
        <v>4000</v>
      </c>
      <c r="F35" s="111">
        <f>IF(ISNUMBER(E35),ROUND(E35*(1+F$2/100)/1000,0)*1000,"")</f>
        <v>4000</v>
      </c>
      <c r="G35" s="111">
        <f>IF(ISNUMBER(F35),ROUND(F35*(1+G$2/100)/1000,0)*1000,"")</f>
        <v>4000</v>
      </c>
      <c r="H35" s="245">
        <f t="shared" si="14"/>
        <v>4000</v>
      </c>
      <c r="I35" s="346">
        <f t="shared" si="14"/>
        <v>4000</v>
      </c>
      <c r="J35" s="111">
        <f t="shared" si="9"/>
        <v>132.77567549624908</v>
      </c>
      <c r="K35" s="374">
        <f t="shared" si="10"/>
        <v>132.77567549624908</v>
      </c>
      <c r="L35" s="345">
        <f t="shared" si="4"/>
        <v>132.77567549624908</v>
      </c>
    </row>
    <row r="36" spans="1:12" ht="12" customHeight="1" outlineLevel="2">
      <c r="A36" s="67"/>
      <c r="B36" s="117">
        <v>633016</v>
      </c>
      <c r="C36" s="113" t="s">
        <v>95</v>
      </c>
      <c r="D36" s="111">
        <v>35000</v>
      </c>
      <c r="E36" s="111">
        <f t="shared" si="14"/>
        <v>37000</v>
      </c>
      <c r="F36" s="111">
        <f>IF(ISNUMBER(E36),ROUND(E36*(1+F$2/100)/1000,0)*1000,"")</f>
        <v>40000</v>
      </c>
      <c r="G36" s="111">
        <f>IF(ISNUMBER(F36),ROUND(F36*(1+G$2/100)/1000,0)*1000,"")</f>
        <v>43000</v>
      </c>
      <c r="H36" s="245">
        <f t="shared" si="14"/>
        <v>46000</v>
      </c>
      <c r="I36" s="346">
        <f t="shared" si="14"/>
        <v>50000</v>
      </c>
      <c r="J36" s="111">
        <f t="shared" si="9"/>
        <v>1427.3385115846777</v>
      </c>
      <c r="K36" s="374">
        <f t="shared" si="10"/>
        <v>1526.9202682068644</v>
      </c>
      <c r="L36" s="345">
        <f t="shared" si="4"/>
        <v>1659.6959437031135</v>
      </c>
    </row>
    <row r="37" spans="1:12" s="82" customFormat="1" ht="12" customHeight="1" outlineLevel="1">
      <c r="A37" s="80"/>
      <c r="B37" s="115">
        <v>634</v>
      </c>
      <c r="C37" s="192" t="s">
        <v>10</v>
      </c>
      <c r="D37" s="110">
        <f aca="true" t="shared" si="15" ref="D37:I37">SUM(D38:D41)</f>
        <v>100000</v>
      </c>
      <c r="E37" s="110">
        <f t="shared" si="15"/>
        <v>107000</v>
      </c>
      <c r="F37" s="110">
        <f t="shared" si="15"/>
        <v>100000</v>
      </c>
      <c r="G37" s="110">
        <f t="shared" si="15"/>
        <v>108000</v>
      </c>
      <c r="H37" s="244">
        <f t="shared" si="15"/>
        <v>116000</v>
      </c>
      <c r="I37" s="345">
        <f t="shared" si="15"/>
        <v>126000</v>
      </c>
      <c r="J37" s="111">
        <f t="shared" si="9"/>
        <v>3584.943238398725</v>
      </c>
      <c r="K37" s="374">
        <f t="shared" si="10"/>
        <v>3850.4945893912236</v>
      </c>
      <c r="L37" s="345">
        <f t="shared" si="4"/>
        <v>4182.433778131846</v>
      </c>
    </row>
    <row r="38" spans="1:12" ht="12" customHeight="1" outlineLevel="2">
      <c r="A38" s="67"/>
      <c r="B38" s="116" t="s">
        <v>11</v>
      </c>
      <c r="C38" s="113" t="s">
        <v>96</v>
      </c>
      <c r="D38" s="111">
        <v>72000</v>
      </c>
      <c r="E38" s="111">
        <f>IF(ISNUMBER(D38),ROUND(D38*(1+E$2/100)/1000,0)*1000,"")</f>
        <v>77000</v>
      </c>
      <c r="F38" s="111">
        <f aca="true" t="shared" si="16" ref="F38:G40">IF(ISNUMBER(E38),ROUND(E38*(1+F$2/100)/1000,0)*1000,"")</f>
        <v>83000</v>
      </c>
      <c r="G38" s="111">
        <f t="shared" si="16"/>
        <v>90000</v>
      </c>
      <c r="H38" s="245">
        <f aca="true" t="shared" si="17" ref="H38:I40">IF(ISNUMBER(G38),ROUND(G38*(1+H$2/100)/1000,0)*1000,"")</f>
        <v>97000</v>
      </c>
      <c r="I38" s="346">
        <f t="shared" si="17"/>
        <v>105000</v>
      </c>
      <c r="J38" s="111">
        <f t="shared" si="9"/>
        <v>2987.452698665604</v>
      </c>
      <c r="K38" s="374">
        <f t="shared" si="10"/>
        <v>3219.81013078404</v>
      </c>
      <c r="L38" s="345">
        <f t="shared" si="4"/>
        <v>3485.3614817765383</v>
      </c>
    </row>
    <row r="39" spans="1:12" ht="12" customHeight="1" outlineLevel="2">
      <c r="A39" s="67"/>
      <c r="B39" s="117">
        <v>634002</v>
      </c>
      <c r="C39" s="113" t="s">
        <v>97</v>
      </c>
      <c r="D39" s="111">
        <v>15000</v>
      </c>
      <c r="E39" s="111">
        <f>IF(ISNUMBER(D39),ROUND(D39*(1+E$2/100)/1000,0)*1000,"")</f>
        <v>16000</v>
      </c>
      <c r="F39" s="111">
        <f t="shared" si="16"/>
        <v>17000</v>
      </c>
      <c r="G39" s="111">
        <f t="shared" si="16"/>
        <v>18000</v>
      </c>
      <c r="H39" s="245">
        <f t="shared" si="17"/>
        <v>19000</v>
      </c>
      <c r="I39" s="346">
        <f t="shared" si="17"/>
        <v>21000</v>
      </c>
      <c r="J39" s="111">
        <f t="shared" si="9"/>
        <v>597.4905397331208</v>
      </c>
      <c r="K39" s="374">
        <f t="shared" si="10"/>
        <v>630.6844586071832</v>
      </c>
      <c r="L39" s="345">
        <f t="shared" si="4"/>
        <v>697.0722963553077</v>
      </c>
    </row>
    <row r="40" spans="1:12" ht="12" customHeight="1" outlineLevel="2">
      <c r="A40" s="67"/>
      <c r="B40" s="117">
        <v>634005</v>
      </c>
      <c r="C40" s="113" t="s">
        <v>99</v>
      </c>
      <c r="D40" s="111">
        <v>13000</v>
      </c>
      <c r="E40" s="111">
        <f>IF(ISNUMBER(D40),ROUND(D40*(1+E$2/100)/1000,0)*1000,"")</f>
        <v>14000</v>
      </c>
      <c r="F40" s="111">
        <v>0</v>
      </c>
      <c r="G40" s="111">
        <f t="shared" si="16"/>
        <v>0</v>
      </c>
      <c r="H40" s="245">
        <f t="shared" si="17"/>
        <v>0</v>
      </c>
      <c r="I40" s="346">
        <f t="shared" si="17"/>
        <v>0</v>
      </c>
      <c r="J40" s="111">
        <f t="shared" si="9"/>
        <v>0</v>
      </c>
      <c r="K40" s="374">
        <f t="shared" si="10"/>
        <v>0</v>
      </c>
      <c r="L40" s="345">
        <f t="shared" si="4"/>
        <v>0</v>
      </c>
    </row>
    <row r="41" spans="1:12" ht="12" customHeight="1" outlineLevel="2">
      <c r="A41" s="67"/>
      <c r="B41" s="117">
        <v>634004</v>
      </c>
      <c r="C41" s="113" t="s">
        <v>100</v>
      </c>
      <c r="D41" s="111"/>
      <c r="E41" s="111">
        <f>IF(ISNUMBER(D41),ROUND(D41*(1+E$2/100)/1000,0)*1000,"")</f>
      </c>
      <c r="F41" s="111">
        <f>IF(ISNUMBER(E41),ROUND(E41*(1+F$2/100)/1000,0)*1000,"")</f>
      </c>
      <c r="G41" s="111">
        <f>IF(ISNUMBER(F41),ROUND(F41*(1+G$2/100)/1000,0)*1000,"")</f>
      </c>
      <c r="H41" s="245">
        <v>0</v>
      </c>
      <c r="I41" s="246">
        <f>H41*1.08</f>
        <v>0</v>
      </c>
      <c r="J41" s="111">
        <v>0</v>
      </c>
      <c r="K41" s="374">
        <f t="shared" si="10"/>
        <v>0</v>
      </c>
      <c r="L41" s="345">
        <f t="shared" si="4"/>
        <v>0</v>
      </c>
    </row>
    <row r="42" spans="1:12" ht="12" customHeight="1" outlineLevel="1">
      <c r="A42" s="67"/>
      <c r="B42" s="117">
        <v>634003</v>
      </c>
      <c r="C42" s="113" t="s">
        <v>98</v>
      </c>
      <c r="D42" s="112">
        <v>18000</v>
      </c>
      <c r="E42" s="112">
        <f>IF(ISNUMBER(D42),ROUND(D42*(1+E$2/100)/1000,0)*1000,"")</f>
        <v>19000</v>
      </c>
      <c r="F42" s="112">
        <f>IF(ISNUMBER(E42),ROUND(E42*(1+F$2/100)/1000,0)*1000,"")</f>
        <v>21000</v>
      </c>
      <c r="G42" s="112">
        <f>IF(ISNUMBER(F42),ROUND(F42*(1+G$2/100)/1000,0)*1000,"")</f>
        <v>23000</v>
      </c>
      <c r="H42" s="247">
        <f>IF(ISNUMBER(G42),ROUND(G42*(1+H$2/100)/1000,0)*1000,"")</f>
        <v>25000</v>
      </c>
      <c r="I42" s="246">
        <f>H42*1.08</f>
        <v>27000</v>
      </c>
      <c r="J42" s="111">
        <f t="shared" si="9"/>
        <v>763.4601341034322</v>
      </c>
      <c r="K42" s="374">
        <f t="shared" si="10"/>
        <v>829.8479718515567</v>
      </c>
      <c r="L42" s="345">
        <f t="shared" si="4"/>
        <v>896.2358095996813</v>
      </c>
    </row>
    <row r="43" spans="1:12" s="82" customFormat="1" ht="12" customHeight="1" outlineLevel="1">
      <c r="A43" s="80"/>
      <c r="B43" s="115">
        <v>635</v>
      </c>
      <c r="C43" s="192" t="s">
        <v>50</v>
      </c>
      <c r="D43" s="110">
        <f aca="true" t="shared" si="18" ref="D43:I43">SUM(D44:D48)</f>
        <v>107000</v>
      </c>
      <c r="E43" s="110">
        <f t="shared" si="18"/>
        <v>243000</v>
      </c>
      <c r="F43" s="110">
        <f t="shared" si="18"/>
        <v>131000</v>
      </c>
      <c r="G43" s="110">
        <f t="shared" si="18"/>
        <v>241000</v>
      </c>
      <c r="H43" s="244">
        <f t="shared" si="18"/>
        <v>261000</v>
      </c>
      <c r="I43" s="345">
        <f t="shared" si="18"/>
        <v>282000</v>
      </c>
      <c r="J43" s="111">
        <f t="shared" si="9"/>
        <v>7999.734448649007</v>
      </c>
      <c r="K43" s="374">
        <f t="shared" si="10"/>
        <v>8663.612826130253</v>
      </c>
      <c r="L43" s="345">
        <f t="shared" si="4"/>
        <v>9360.68512248556</v>
      </c>
    </row>
    <row r="44" spans="1:12" ht="12" customHeight="1" outlineLevel="2">
      <c r="A44" s="67"/>
      <c r="B44" s="116" t="s">
        <v>12</v>
      </c>
      <c r="C44" s="113" t="s">
        <v>101</v>
      </c>
      <c r="D44" s="111"/>
      <c r="E44" s="111">
        <f>IF(ISNUMBER(D44),ROUND(D44*(1+E$2/100)/1000,0)*1000,"")</f>
      </c>
      <c r="F44" s="111">
        <f>IF(ISNUMBER(E44),ROUND(E44*(1+F$2/100)/1000,0)*1000,"")</f>
      </c>
      <c r="G44" s="111">
        <f>IF(ISNUMBER(F44),ROUND(F44*(1+G$2/100)/1000,0)*1000,"")</f>
      </c>
      <c r="H44" s="245">
        <v>0</v>
      </c>
      <c r="I44" s="346">
        <v>0</v>
      </c>
      <c r="J44" s="111">
        <v>0</v>
      </c>
      <c r="K44" s="374">
        <f t="shared" si="10"/>
        <v>0</v>
      </c>
      <c r="L44" s="345">
        <f t="shared" si="4"/>
        <v>0</v>
      </c>
    </row>
    <row r="45" spans="1:12" ht="12" customHeight="1" outlineLevel="2">
      <c r="A45" s="67"/>
      <c r="B45" s="116" t="s">
        <v>13</v>
      </c>
      <c r="C45" s="113" t="s">
        <v>102</v>
      </c>
      <c r="D45" s="111">
        <v>50000</v>
      </c>
      <c r="E45" s="111">
        <f>IF(ISNUMBER(D45),ROUND(D45*(1+E$2/100)/1000,0)*1000,"")</f>
        <v>54000</v>
      </c>
      <c r="F45" s="111">
        <v>70000</v>
      </c>
      <c r="G45" s="111">
        <f>IF(ISNUMBER(F45),ROUND(F45*(1+G$2/100)/1000,0)*1000,"")</f>
        <v>76000</v>
      </c>
      <c r="H45" s="245">
        <f>IF(ISNUMBER(G45),ROUND(G45*(1+H$2/100)/1000,0)*1000,"")</f>
        <v>82000</v>
      </c>
      <c r="I45" s="346">
        <f>IF(ISNUMBER(H45),ROUND(H45*(1+I$2/100)/1000,0)*1000,"")</f>
        <v>89000</v>
      </c>
      <c r="J45" s="111">
        <f t="shared" si="9"/>
        <v>2522.7378344287326</v>
      </c>
      <c r="K45" s="374">
        <f t="shared" si="10"/>
        <v>2721.901347673106</v>
      </c>
      <c r="L45" s="345">
        <f t="shared" si="4"/>
        <v>2954.258779791542</v>
      </c>
    </row>
    <row r="46" spans="1:12" ht="12" customHeight="1" outlineLevel="2">
      <c r="A46" s="67"/>
      <c r="B46" s="117">
        <v>635006</v>
      </c>
      <c r="C46" s="113" t="s">
        <v>103</v>
      </c>
      <c r="D46" s="111">
        <v>30000</v>
      </c>
      <c r="E46" s="111">
        <v>160000</v>
      </c>
      <c r="F46" s="111">
        <v>30000</v>
      </c>
      <c r="G46" s="111">
        <v>132000</v>
      </c>
      <c r="H46" s="245">
        <f>IF(ISNUMBER(G46),ROUND(G46*(1+H$2/100)/1000,0)*1000,"")</f>
        <v>143000</v>
      </c>
      <c r="I46" s="346">
        <f>IF(ISNUMBER(H46),ROUND(H46*(1+I$2/100)/1000,0)*1000,"")</f>
        <v>154000</v>
      </c>
      <c r="J46" s="111">
        <f t="shared" si="9"/>
        <v>4381.59729137622</v>
      </c>
      <c r="K46" s="374">
        <f t="shared" si="10"/>
        <v>4746.730398990905</v>
      </c>
      <c r="L46" s="345">
        <f t="shared" si="4"/>
        <v>5111.8635066055895</v>
      </c>
    </row>
    <row r="47" spans="1:12" ht="12" customHeight="1" outlineLevel="2">
      <c r="A47" s="67"/>
      <c r="B47" s="117"/>
      <c r="C47" s="113"/>
      <c r="D47" s="111"/>
      <c r="E47" s="111">
        <f>IF(ISNUMBER(D47),ROUND(D47*(1+E$2/100)/1000,0)*1000,"")</f>
      </c>
      <c r="F47" s="111">
        <f>IF(ISNUMBER(E47),ROUND(E47*(1+F$2/100)/1000,0)*1000,"")</f>
      </c>
      <c r="G47" s="111">
        <f>IF(ISNUMBER(F47),ROUND(F47*(1+G$2/100)/1000,0)*1000,"")</f>
      </c>
      <c r="H47" s="245">
        <v>0</v>
      </c>
      <c r="I47" s="346">
        <v>0</v>
      </c>
      <c r="J47" s="111">
        <v>0</v>
      </c>
      <c r="K47" s="374">
        <f t="shared" si="10"/>
        <v>0</v>
      </c>
      <c r="L47" s="345">
        <f t="shared" si="4"/>
        <v>0</v>
      </c>
    </row>
    <row r="48" spans="1:12" ht="12" customHeight="1" outlineLevel="2">
      <c r="A48" s="67"/>
      <c r="B48" s="117">
        <v>635004</v>
      </c>
      <c r="C48" s="113" t="s">
        <v>104</v>
      </c>
      <c r="D48" s="111">
        <v>27000</v>
      </c>
      <c r="E48" s="111">
        <f>IF(ISNUMBER(D48),ROUND(D48*(1+E$2/100)/1000,0)*1000,"")</f>
        <v>29000</v>
      </c>
      <c r="F48" s="111">
        <f aca="true" t="shared" si="19" ref="F48:G50">IF(ISNUMBER(E48),ROUND(E48*(1+F$2/100)/1000,0)*1000,"")</f>
        <v>31000</v>
      </c>
      <c r="G48" s="111">
        <f t="shared" si="19"/>
        <v>33000</v>
      </c>
      <c r="H48" s="245">
        <f>IF(ISNUMBER(G48),ROUND(G48*(1+H$2/100)/1000,0)*1000,"")</f>
        <v>36000</v>
      </c>
      <c r="I48" s="346">
        <f>IF(ISNUMBER(H48),ROUND(H48*(1+I$2/100)/1000,0)*1000,"")</f>
        <v>39000</v>
      </c>
      <c r="J48" s="111">
        <f t="shared" si="9"/>
        <v>1095.399322844055</v>
      </c>
      <c r="K48" s="374">
        <f t="shared" si="10"/>
        <v>1194.9810794662417</v>
      </c>
      <c r="L48" s="345">
        <f t="shared" si="4"/>
        <v>1294.5628360884286</v>
      </c>
    </row>
    <row r="49" spans="1:12" s="82" customFormat="1" ht="12" customHeight="1" outlineLevel="1">
      <c r="A49" s="80"/>
      <c r="B49" s="118">
        <v>636</v>
      </c>
      <c r="C49" s="114" t="s">
        <v>105</v>
      </c>
      <c r="D49" s="110">
        <f>IF(ISNUMBER(D50),D50,0)</f>
        <v>0</v>
      </c>
      <c r="E49" s="110">
        <f>IF(ISNUMBER(E50),E50,0)</f>
        <v>0</v>
      </c>
      <c r="F49" s="110">
        <f>IF(ISNUMBER(F50),F50,0)</f>
        <v>0</v>
      </c>
      <c r="G49" s="110">
        <f>IF(ISNUMBER(G50),G50,0)</f>
        <v>0</v>
      </c>
      <c r="H49" s="244">
        <f>IF(ISNUMBER(H50),H50,0)</f>
        <v>0</v>
      </c>
      <c r="I49" s="346">
        <f>IF(ISNUMBER(H49),ROUND(H49*(1+I$2/100)/1000,0)*1000,"")</f>
        <v>0</v>
      </c>
      <c r="J49" s="111">
        <f t="shared" si="9"/>
        <v>0</v>
      </c>
      <c r="K49" s="374">
        <f t="shared" si="10"/>
        <v>0</v>
      </c>
      <c r="L49" s="345">
        <f t="shared" si="4"/>
        <v>0</v>
      </c>
    </row>
    <row r="50" spans="1:12" ht="11.25" customHeight="1" outlineLevel="2">
      <c r="A50" s="67"/>
      <c r="B50" s="117">
        <v>636001</v>
      </c>
      <c r="C50" s="113" t="s">
        <v>103</v>
      </c>
      <c r="D50" s="111"/>
      <c r="E50" s="111">
        <f>IF(ISNUMBER(D50),ROUND(D50*(1+E$2/100)/1000,0)*1000,"")</f>
      </c>
      <c r="F50" s="111">
        <f t="shared" si="19"/>
      </c>
      <c r="G50" s="111">
        <f t="shared" si="19"/>
      </c>
      <c r="H50" s="245">
        <v>0</v>
      </c>
      <c r="I50" s="346">
        <v>0</v>
      </c>
      <c r="J50" s="111">
        <v>0</v>
      </c>
      <c r="K50" s="374">
        <f t="shared" si="10"/>
        <v>0</v>
      </c>
      <c r="L50" s="345">
        <f t="shared" si="4"/>
        <v>0</v>
      </c>
    </row>
    <row r="51" spans="1:12" s="82" customFormat="1" ht="12" customHeight="1" outlineLevel="1">
      <c r="A51" s="80"/>
      <c r="B51" s="115">
        <v>637</v>
      </c>
      <c r="C51" s="192" t="s">
        <v>51</v>
      </c>
      <c r="D51" s="110">
        <f aca="true" t="shared" si="20" ref="D51:I51">SUM(D52:D62)</f>
        <v>882000</v>
      </c>
      <c r="E51" s="110">
        <f t="shared" si="20"/>
        <v>966000</v>
      </c>
      <c r="F51" s="110">
        <f t="shared" si="20"/>
        <v>1062000</v>
      </c>
      <c r="G51" s="110">
        <f t="shared" si="20"/>
        <v>1484000</v>
      </c>
      <c r="H51" s="244">
        <f t="shared" si="20"/>
        <v>1602000</v>
      </c>
      <c r="I51" s="345">
        <f t="shared" si="20"/>
        <v>1730000</v>
      </c>
      <c r="J51" s="111">
        <f t="shared" si="9"/>
        <v>49259.77560910841</v>
      </c>
      <c r="K51" s="374">
        <f t="shared" si="10"/>
        <v>53176.658036247754</v>
      </c>
      <c r="L51" s="345">
        <f t="shared" si="4"/>
        <v>57425.47965212773</v>
      </c>
    </row>
    <row r="52" spans="1:12" ht="12" customHeight="1" outlineLevel="2">
      <c r="A52" s="67"/>
      <c r="B52" s="68" t="s">
        <v>14</v>
      </c>
      <c r="C52" s="42" t="s">
        <v>106</v>
      </c>
      <c r="D52" s="111">
        <v>25000</v>
      </c>
      <c r="E52" s="111">
        <f>IF(ISNUMBER(D52),ROUND(D52*(1+E$2/100)/1000,0)*1000,"")</f>
        <v>27000</v>
      </c>
      <c r="F52" s="111">
        <f aca="true" t="shared" si="21" ref="F52:I61">IF(ISNUMBER(E52),ROUND(E52*(1+F$2/100)/1000,0)*1000,"")</f>
        <v>29000</v>
      </c>
      <c r="G52" s="111">
        <f t="shared" si="21"/>
        <v>31000</v>
      </c>
      <c r="H52" s="245">
        <f>IF(ISNUMBER(G52),ROUND(G52*(1+H$2/100)/1000,0)*1000,"")</f>
        <v>33000</v>
      </c>
      <c r="I52" s="346">
        <f>IF(ISNUMBER(H52),ROUND(H52*(1+I$2/100)/1000,0)*1000,"")</f>
        <v>36000</v>
      </c>
      <c r="J52" s="111">
        <f t="shared" si="9"/>
        <v>1029.0114850959303</v>
      </c>
      <c r="K52" s="374">
        <f t="shared" si="10"/>
        <v>1095.399322844055</v>
      </c>
      <c r="L52" s="345">
        <f t="shared" si="4"/>
        <v>1194.9810794662417</v>
      </c>
    </row>
    <row r="53" spans="1:12" ht="12" customHeight="1" outlineLevel="2">
      <c r="A53" s="67"/>
      <c r="B53" s="41">
        <v>637003</v>
      </c>
      <c r="C53" s="42" t="s">
        <v>107</v>
      </c>
      <c r="D53" s="111">
        <v>45000</v>
      </c>
      <c r="E53" s="111">
        <f>IF(ISNUMBER(D53),ROUND(D53*(1+E$2/100)/1000,0)*1000,"")</f>
        <v>48000</v>
      </c>
      <c r="F53" s="111">
        <f t="shared" si="21"/>
        <v>52000</v>
      </c>
      <c r="G53" s="111">
        <f t="shared" si="21"/>
        <v>56000</v>
      </c>
      <c r="H53" s="245">
        <f t="shared" si="21"/>
        <v>60000</v>
      </c>
      <c r="I53" s="346">
        <f t="shared" si="21"/>
        <v>65000</v>
      </c>
      <c r="J53" s="111">
        <f t="shared" si="9"/>
        <v>1858.8594569474872</v>
      </c>
      <c r="K53" s="374">
        <f t="shared" si="10"/>
        <v>1991.6351324437362</v>
      </c>
      <c r="L53" s="345">
        <f t="shared" si="4"/>
        <v>2157.6047268140474</v>
      </c>
    </row>
    <row r="54" spans="1:12" ht="12" customHeight="1" outlineLevel="2">
      <c r="A54" s="67"/>
      <c r="B54" s="41">
        <v>637004</v>
      </c>
      <c r="C54" s="42" t="s">
        <v>108</v>
      </c>
      <c r="D54" s="111">
        <v>30000</v>
      </c>
      <c r="E54" s="111">
        <v>40000</v>
      </c>
      <c r="F54" s="111">
        <f t="shared" si="21"/>
        <v>43000</v>
      </c>
      <c r="G54" s="111">
        <f t="shared" si="21"/>
        <v>46000</v>
      </c>
      <c r="H54" s="245">
        <f t="shared" si="21"/>
        <v>50000</v>
      </c>
      <c r="I54" s="346">
        <f t="shared" si="21"/>
        <v>54000</v>
      </c>
      <c r="J54" s="111">
        <f t="shared" si="9"/>
        <v>1526.9202682068644</v>
      </c>
      <c r="K54" s="374">
        <f aca="true" t="shared" si="22" ref="K54:K70">H54/30.126</f>
        <v>1659.6959437031135</v>
      </c>
      <c r="L54" s="345">
        <f t="shared" si="4"/>
        <v>1792.4716191993625</v>
      </c>
    </row>
    <row r="55" spans="1:12" ht="12" customHeight="1" outlineLevel="2">
      <c r="A55" s="67"/>
      <c r="B55" s="41">
        <v>637005</v>
      </c>
      <c r="C55" s="42" t="s">
        <v>109</v>
      </c>
      <c r="D55" s="111">
        <v>46000</v>
      </c>
      <c r="E55" s="111">
        <v>60000</v>
      </c>
      <c r="F55" s="111">
        <f t="shared" si="21"/>
        <v>65000</v>
      </c>
      <c r="G55" s="111">
        <f t="shared" si="21"/>
        <v>70000</v>
      </c>
      <c r="H55" s="245">
        <f t="shared" si="21"/>
        <v>76000</v>
      </c>
      <c r="I55" s="346">
        <f t="shared" si="21"/>
        <v>82000</v>
      </c>
      <c r="J55" s="111">
        <f t="shared" si="9"/>
        <v>2323.5743211843587</v>
      </c>
      <c r="K55" s="374">
        <f t="shared" si="22"/>
        <v>2522.7378344287326</v>
      </c>
      <c r="L55" s="345">
        <f t="shared" si="4"/>
        <v>2721.901347673106</v>
      </c>
    </row>
    <row r="56" spans="1:12" ht="12" customHeight="1" outlineLevel="2">
      <c r="A56" s="67"/>
      <c r="B56" s="41">
        <v>637012</v>
      </c>
      <c r="C56" s="42" t="s">
        <v>110</v>
      </c>
      <c r="D56" s="111">
        <v>25000</v>
      </c>
      <c r="E56" s="111">
        <f>IF(ISNUMBER(D56),ROUND(D56*(1+E$2/100)/1000,0)*1000,"")</f>
        <v>27000</v>
      </c>
      <c r="F56" s="111">
        <f t="shared" si="21"/>
        <v>29000</v>
      </c>
      <c r="G56" s="111">
        <f t="shared" si="21"/>
        <v>31000</v>
      </c>
      <c r="H56" s="245">
        <f t="shared" si="21"/>
        <v>33000</v>
      </c>
      <c r="I56" s="346">
        <f t="shared" si="21"/>
        <v>36000</v>
      </c>
      <c r="J56" s="111">
        <f t="shared" si="9"/>
        <v>1029.0114850959303</v>
      </c>
      <c r="K56" s="374">
        <f t="shared" si="22"/>
        <v>1095.399322844055</v>
      </c>
      <c r="L56" s="345">
        <f t="shared" si="4"/>
        <v>1194.9810794662417</v>
      </c>
    </row>
    <row r="57" spans="1:12" ht="12" customHeight="1" outlineLevel="2">
      <c r="A57" s="67"/>
      <c r="B57" s="41">
        <v>637014</v>
      </c>
      <c r="C57" s="42" t="s">
        <v>111</v>
      </c>
      <c r="D57" s="111">
        <v>65000</v>
      </c>
      <c r="E57" s="111">
        <f>IF(ISNUMBER(D57),ROUND(D57*(1+E$2/100)/1000,0)*1000,"")</f>
        <v>70000</v>
      </c>
      <c r="F57" s="111">
        <v>101000</v>
      </c>
      <c r="G57" s="111">
        <f t="shared" si="21"/>
        <v>109000</v>
      </c>
      <c r="H57" s="245">
        <f t="shared" si="21"/>
        <v>118000</v>
      </c>
      <c r="I57" s="346">
        <f t="shared" si="21"/>
        <v>127000</v>
      </c>
      <c r="J57" s="111">
        <f t="shared" si="9"/>
        <v>3618.1371572727876</v>
      </c>
      <c r="K57" s="374">
        <f t="shared" si="22"/>
        <v>3916.882427139348</v>
      </c>
      <c r="L57" s="345">
        <f t="shared" si="4"/>
        <v>4215.627697005908</v>
      </c>
    </row>
    <row r="58" spans="1:12" ht="12" customHeight="1" outlineLevel="2">
      <c r="A58" s="67"/>
      <c r="B58" s="41">
        <v>637015</v>
      </c>
      <c r="C58" s="42" t="s">
        <v>112</v>
      </c>
      <c r="D58" s="111">
        <v>54000</v>
      </c>
      <c r="E58" s="111">
        <v>60000</v>
      </c>
      <c r="F58" s="111">
        <v>96000</v>
      </c>
      <c r="G58" s="111">
        <f t="shared" si="21"/>
        <v>104000</v>
      </c>
      <c r="H58" s="245">
        <f t="shared" si="21"/>
        <v>112000</v>
      </c>
      <c r="I58" s="346">
        <f t="shared" si="21"/>
        <v>121000</v>
      </c>
      <c r="J58" s="111">
        <f t="shared" si="9"/>
        <v>3452.167562902476</v>
      </c>
      <c r="K58" s="374">
        <f t="shared" si="22"/>
        <v>3717.7189138949743</v>
      </c>
      <c r="L58" s="345">
        <f t="shared" si="4"/>
        <v>4016.4641837615345</v>
      </c>
    </row>
    <row r="59" spans="1:12" ht="12" customHeight="1" outlineLevel="2">
      <c r="A59" s="67"/>
      <c r="B59" s="41">
        <v>637016</v>
      </c>
      <c r="C59" s="42" t="s">
        <v>113</v>
      </c>
      <c r="D59" s="111">
        <v>20000</v>
      </c>
      <c r="E59" s="111">
        <f>IF(ISNUMBER(D59),ROUND(D59*(1+E$2/100)/1000,0)*1000,"")</f>
        <v>21000</v>
      </c>
      <c r="F59" s="111">
        <f t="shared" si="21"/>
        <v>23000</v>
      </c>
      <c r="G59" s="111">
        <f t="shared" si="21"/>
        <v>25000</v>
      </c>
      <c r="H59" s="245">
        <f t="shared" si="21"/>
        <v>27000</v>
      </c>
      <c r="I59" s="346">
        <f t="shared" si="21"/>
        <v>29000</v>
      </c>
      <c r="J59" s="111">
        <f t="shared" si="9"/>
        <v>829.8479718515567</v>
      </c>
      <c r="K59" s="374">
        <f t="shared" si="22"/>
        <v>896.2358095996813</v>
      </c>
      <c r="L59" s="345">
        <f t="shared" si="4"/>
        <v>962.6236473478059</v>
      </c>
    </row>
    <row r="60" spans="1:12" ht="12" customHeight="1" outlineLevel="2">
      <c r="A60" s="67"/>
      <c r="B60" s="41">
        <v>637026</v>
      </c>
      <c r="C60" s="42" t="s">
        <v>114</v>
      </c>
      <c r="D60" s="111">
        <v>150000</v>
      </c>
      <c r="E60" s="111">
        <f>IF(ISNUMBER(D60),ROUND(D60*(1+E$2/100)/1000,0)*1000,"")</f>
        <v>161000</v>
      </c>
      <c r="F60" s="111">
        <f t="shared" si="21"/>
        <v>174000</v>
      </c>
      <c r="G60" s="111">
        <f t="shared" si="21"/>
        <v>188000</v>
      </c>
      <c r="H60" s="245">
        <f t="shared" si="21"/>
        <v>203000</v>
      </c>
      <c r="I60" s="346">
        <f t="shared" si="21"/>
        <v>219000</v>
      </c>
      <c r="J60" s="111">
        <f t="shared" si="9"/>
        <v>6240.456748323707</v>
      </c>
      <c r="K60" s="374">
        <f t="shared" si="22"/>
        <v>6738.365531434641</v>
      </c>
      <c r="L60" s="345">
        <f t="shared" si="4"/>
        <v>7269.468233419637</v>
      </c>
    </row>
    <row r="61" spans="1:12" ht="12" customHeight="1" outlineLevel="2">
      <c r="A61" s="67"/>
      <c r="B61" s="41">
        <v>637002</v>
      </c>
      <c r="C61" s="42" t="s">
        <v>277</v>
      </c>
      <c r="D61" s="111">
        <v>422000</v>
      </c>
      <c r="E61" s="111">
        <f>IF(ISNUMBER(D61),ROUND(D61*(1+E$2/100)/1000,0)*1000,"")</f>
        <v>452000</v>
      </c>
      <c r="F61" s="111">
        <v>150000</v>
      </c>
      <c r="G61" s="111">
        <v>500000</v>
      </c>
      <c r="H61" s="245">
        <f t="shared" si="21"/>
        <v>540000</v>
      </c>
      <c r="I61" s="245">
        <f t="shared" si="21"/>
        <v>583000</v>
      </c>
      <c r="J61" s="111">
        <f t="shared" si="9"/>
        <v>16596.959437031135</v>
      </c>
      <c r="K61" s="374">
        <f t="shared" si="22"/>
        <v>17924.716191993626</v>
      </c>
      <c r="L61" s="345">
        <f t="shared" si="4"/>
        <v>19352.054703578302</v>
      </c>
    </row>
    <row r="62" spans="1:12" ht="12" customHeight="1" outlineLevel="2">
      <c r="A62" s="67"/>
      <c r="B62" s="74"/>
      <c r="C62" s="69" t="s">
        <v>276</v>
      </c>
      <c r="D62" s="111"/>
      <c r="E62" s="111">
        <f>IF(ISNUMBER(D62),ROUND(D62*(1+E$2/100)/1000,0)*1000,"")</f>
      </c>
      <c r="F62" s="111">
        <v>300000</v>
      </c>
      <c r="G62" s="111">
        <f>IF(ISNUMBER(F62),ROUND(F62*(1+G$2/100)/1000,0)*1000,"")</f>
        <v>324000</v>
      </c>
      <c r="H62" s="111">
        <f>IF(ISNUMBER(G62),ROUND(G62*(1+H$2/100)/1000,0)*1000,"")</f>
        <v>350000</v>
      </c>
      <c r="I62" s="346">
        <f>IF(ISNUMBER(H62),ROUND(H62*(1+I$2/100)/1000,0)*1000,"")</f>
        <v>378000</v>
      </c>
      <c r="J62" s="111">
        <f t="shared" si="9"/>
        <v>10754.829715196176</v>
      </c>
      <c r="K62" s="374">
        <f t="shared" si="22"/>
        <v>11617.871605921795</v>
      </c>
      <c r="L62" s="345">
        <f t="shared" si="4"/>
        <v>12547.301334395539</v>
      </c>
    </row>
    <row r="63" spans="1:12" ht="12" customHeight="1">
      <c r="A63" s="162" t="s">
        <v>15</v>
      </c>
      <c r="B63" s="163"/>
      <c r="C63" s="164"/>
      <c r="D63" s="166">
        <f aca="true" t="shared" si="23" ref="D63:I63">D64+D67+D69</f>
        <v>131000</v>
      </c>
      <c r="E63" s="166">
        <f t="shared" si="23"/>
        <v>140000</v>
      </c>
      <c r="F63" s="166">
        <f t="shared" si="23"/>
        <v>151000</v>
      </c>
      <c r="G63" s="166">
        <f t="shared" si="23"/>
        <v>163000</v>
      </c>
      <c r="H63" s="248">
        <f t="shared" si="23"/>
        <v>148000</v>
      </c>
      <c r="I63" s="347">
        <f t="shared" si="23"/>
        <v>158000</v>
      </c>
      <c r="J63" s="400">
        <f t="shared" si="9"/>
        <v>5410.60877647215</v>
      </c>
      <c r="K63" s="404">
        <f t="shared" si="22"/>
        <v>4912.699993361216</v>
      </c>
      <c r="L63" s="405">
        <f t="shared" si="4"/>
        <v>5244.639182101839</v>
      </c>
    </row>
    <row r="64" spans="1:12" ht="12" customHeight="1" outlineLevel="1">
      <c r="A64" s="80"/>
      <c r="B64" s="71">
        <v>610</v>
      </c>
      <c r="C64" s="72" t="s">
        <v>74</v>
      </c>
      <c r="D64" s="110">
        <f aca="true" t="shared" si="24" ref="D64:I64">SUM(D65:D66)</f>
        <v>81000</v>
      </c>
      <c r="E64" s="110">
        <f t="shared" si="24"/>
        <v>87000</v>
      </c>
      <c r="F64" s="110">
        <f t="shared" si="24"/>
        <v>94000</v>
      </c>
      <c r="G64" s="110">
        <f t="shared" si="24"/>
        <v>102000</v>
      </c>
      <c r="H64" s="244">
        <f t="shared" si="24"/>
        <v>110000</v>
      </c>
      <c r="I64" s="345">
        <f t="shared" si="24"/>
        <v>118000</v>
      </c>
      <c r="J64" s="111">
        <f t="shared" si="9"/>
        <v>3385.7797251543516</v>
      </c>
      <c r="K64" s="374">
        <f t="shared" si="22"/>
        <v>3651.3310761468497</v>
      </c>
      <c r="L64" s="345">
        <f t="shared" si="4"/>
        <v>3916.882427139348</v>
      </c>
    </row>
    <row r="65" spans="1:12" ht="12" customHeight="1" outlineLevel="2">
      <c r="A65" s="67"/>
      <c r="B65" s="68">
        <v>611</v>
      </c>
      <c r="C65" s="42" t="s">
        <v>75</v>
      </c>
      <c r="D65" s="111">
        <v>81000</v>
      </c>
      <c r="E65" s="111">
        <f aca="true" t="shared" si="25" ref="E65:G66">IF(ISNUMBER(D65),ROUND(D65*(1+E$2/100)/1000,0)*1000,"")</f>
        <v>87000</v>
      </c>
      <c r="F65" s="111">
        <f t="shared" si="25"/>
        <v>94000</v>
      </c>
      <c r="G65" s="111">
        <f t="shared" si="25"/>
        <v>102000</v>
      </c>
      <c r="H65" s="245">
        <f>IF(ISNUMBER(G65),ROUND(G65*(1+H$2/100)/1000,0)*1000,"")</f>
        <v>110000</v>
      </c>
      <c r="I65" s="346">
        <v>118000</v>
      </c>
      <c r="J65" s="111">
        <f t="shared" si="9"/>
        <v>3385.7797251543516</v>
      </c>
      <c r="K65" s="374">
        <f t="shared" si="22"/>
        <v>3651.3310761468497</v>
      </c>
      <c r="L65" s="345">
        <f t="shared" si="4"/>
        <v>3916.882427139348</v>
      </c>
    </row>
    <row r="66" spans="1:12" ht="12" customHeight="1" outlineLevel="2">
      <c r="A66" s="67"/>
      <c r="B66" s="68">
        <v>614</v>
      </c>
      <c r="C66" s="42" t="s">
        <v>36</v>
      </c>
      <c r="D66" s="111"/>
      <c r="E66" s="111">
        <f t="shared" si="25"/>
      </c>
      <c r="F66" s="111">
        <f t="shared" si="25"/>
      </c>
      <c r="G66" s="111">
        <f t="shared" si="25"/>
      </c>
      <c r="H66" s="245">
        <v>0</v>
      </c>
      <c r="I66" s="246">
        <f>H66*1.08</f>
        <v>0</v>
      </c>
      <c r="J66" s="111">
        <v>0</v>
      </c>
      <c r="K66" s="374">
        <f t="shared" si="22"/>
        <v>0</v>
      </c>
      <c r="L66" s="345">
        <f t="shared" si="4"/>
        <v>0</v>
      </c>
    </row>
    <row r="67" spans="1:12" ht="12" customHeight="1" outlineLevel="1">
      <c r="A67" s="67"/>
      <c r="B67" s="183">
        <v>620</v>
      </c>
      <c r="C67" s="77" t="s">
        <v>55</v>
      </c>
      <c r="D67" s="110">
        <f aca="true" t="shared" si="26" ref="D67:I67">IF(ISNUMBER(D68),D68,0)</f>
        <v>35000</v>
      </c>
      <c r="E67" s="110">
        <f t="shared" si="26"/>
        <v>37000</v>
      </c>
      <c r="F67" s="110">
        <f t="shared" si="26"/>
        <v>40000</v>
      </c>
      <c r="G67" s="110">
        <f t="shared" si="26"/>
        <v>43000</v>
      </c>
      <c r="H67" s="244">
        <f t="shared" si="26"/>
        <v>19000</v>
      </c>
      <c r="I67" s="345">
        <f t="shared" si="26"/>
        <v>20000</v>
      </c>
      <c r="J67" s="111">
        <f t="shared" si="9"/>
        <v>1427.3385115846777</v>
      </c>
      <c r="K67" s="374">
        <f t="shared" si="22"/>
        <v>630.6844586071832</v>
      </c>
      <c r="L67" s="345">
        <f t="shared" si="4"/>
        <v>663.8783774812454</v>
      </c>
    </row>
    <row r="68" spans="1:12" ht="12" customHeight="1" outlineLevel="2">
      <c r="A68" s="67"/>
      <c r="B68" s="68">
        <v>620</v>
      </c>
      <c r="C68" s="125" t="s">
        <v>55</v>
      </c>
      <c r="D68" s="111">
        <v>35000</v>
      </c>
      <c r="E68" s="111">
        <f>IF(ISNUMBER(D68),ROUND(D68*(1+E$2/100)/1000,0)*1000,"")</f>
        <v>37000</v>
      </c>
      <c r="F68" s="111">
        <f>IF(ISNUMBER(E68),ROUND(E68*(1+F$2/100)/1000,0)*1000,"")</f>
        <v>40000</v>
      </c>
      <c r="G68" s="111">
        <f>IF(ISNUMBER(F68),ROUND(F68*(1+G$2/100)/1000,0)*1000,"")</f>
        <v>43000</v>
      </c>
      <c r="H68" s="244">
        <f>IF(ISNUMBER(H69),H69,0)</f>
        <v>19000</v>
      </c>
      <c r="I68" s="345">
        <v>20000</v>
      </c>
      <c r="J68" s="111">
        <f t="shared" si="9"/>
        <v>1427.3385115846777</v>
      </c>
      <c r="K68" s="374">
        <f t="shared" si="22"/>
        <v>630.6844586071832</v>
      </c>
      <c r="L68" s="345">
        <f t="shared" si="4"/>
        <v>663.8783774812454</v>
      </c>
    </row>
    <row r="69" spans="1:12" ht="12" customHeight="1" outlineLevel="1">
      <c r="A69" s="67"/>
      <c r="B69" s="71">
        <v>637</v>
      </c>
      <c r="C69" s="81" t="s">
        <v>51</v>
      </c>
      <c r="D69" s="110">
        <f>SUM(D70:D72)</f>
        <v>15000</v>
      </c>
      <c r="E69" s="110">
        <f>SUM(E70:E72)</f>
        <v>16000</v>
      </c>
      <c r="F69" s="110">
        <f>SUM(F70:F72)</f>
        <v>17000</v>
      </c>
      <c r="G69" s="110">
        <f>SUM(G70:G72)</f>
        <v>18000</v>
      </c>
      <c r="H69" s="244">
        <f>SUM(H70:H72)</f>
        <v>19000</v>
      </c>
      <c r="I69" s="246">
        <v>20000</v>
      </c>
      <c r="J69" s="111">
        <f t="shared" si="9"/>
        <v>597.4905397331208</v>
      </c>
      <c r="K69" s="374">
        <f t="shared" si="22"/>
        <v>630.6844586071832</v>
      </c>
      <c r="L69" s="345">
        <f t="shared" si="4"/>
        <v>663.8783774812454</v>
      </c>
    </row>
    <row r="70" spans="1:12" ht="12" customHeight="1" outlineLevel="2">
      <c r="A70" s="67"/>
      <c r="B70" s="41"/>
      <c r="C70" s="42"/>
      <c r="D70" s="111"/>
      <c r="E70" s="111">
        <f>IF(ISNUMBER(D70),ROUND(D70*(1+E$2/100)/1000,0)*1000,"")</f>
      </c>
      <c r="F70" s="111">
        <f aca="true" t="shared" si="27" ref="F70:G72">IF(ISNUMBER(E70),ROUND(E70*(1+F$2/100)/1000,0)*1000,"")</f>
      </c>
      <c r="G70" s="111">
        <f t="shared" si="27"/>
      </c>
      <c r="H70" s="245">
        <v>0</v>
      </c>
      <c r="I70" s="246">
        <f aca="true" t="shared" si="28" ref="I70:I133">H70*1.08</f>
        <v>0</v>
      </c>
      <c r="J70" s="111">
        <v>0</v>
      </c>
      <c r="K70" s="374">
        <f t="shared" si="22"/>
        <v>0</v>
      </c>
      <c r="L70" s="345">
        <f t="shared" si="4"/>
        <v>0</v>
      </c>
    </row>
    <row r="71" spans="1:12" ht="12" customHeight="1" outlineLevel="2">
      <c r="A71" s="67"/>
      <c r="B71" s="41">
        <v>637012</v>
      </c>
      <c r="C71" s="42" t="s">
        <v>110</v>
      </c>
      <c r="D71" s="111">
        <v>15000</v>
      </c>
      <c r="E71" s="111">
        <f>IF(ISNUMBER(D71),ROUND(D71*(1+E$2/100)/1000,0)*1000,"")</f>
        <v>16000</v>
      </c>
      <c r="F71" s="111">
        <f t="shared" si="27"/>
        <v>17000</v>
      </c>
      <c r="G71" s="111">
        <f t="shared" si="27"/>
        <v>18000</v>
      </c>
      <c r="H71" s="245">
        <f>IF(ISNUMBER(G71),ROUND(G71*(1+H$2/100)/1000,0)*1000,"")</f>
        <v>19000</v>
      </c>
      <c r="I71" s="246">
        <v>20000</v>
      </c>
      <c r="J71" s="111">
        <f t="shared" si="9"/>
        <v>597.4905397331208</v>
      </c>
      <c r="K71" s="374">
        <f aca="true" t="shared" si="29" ref="K71:K134">H71/30.126</f>
        <v>630.6844586071832</v>
      </c>
      <c r="L71" s="345">
        <f t="shared" si="4"/>
        <v>663.8783774812454</v>
      </c>
    </row>
    <row r="72" spans="1:12" ht="12" customHeight="1" outlineLevel="2">
      <c r="A72" s="67"/>
      <c r="B72" s="69"/>
      <c r="C72" s="69"/>
      <c r="D72" s="110"/>
      <c r="E72" s="110">
        <f>IF(ISNUMBER(D72),ROUND(D72*(1+E$2/100)/1000,0)*1000,"")</f>
      </c>
      <c r="F72" s="110">
        <f t="shared" si="27"/>
      </c>
      <c r="G72" s="110">
        <f t="shared" si="27"/>
      </c>
      <c r="H72" s="244">
        <v>0</v>
      </c>
      <c r="I72" s="246">
        <f t="shared" si="28"/>
        <v>0</v>
      </c>
      <c r="J72" s="111">
        <v>0</v>
      </c>
      <c r="K72" s="374">
        <f t="shared" si="29"/>
        <v>0</v>
      </c>
      <c r="L72" s="345">
        <f aca="true" t="shared" si="30" ref="L72:L135">I72/30.126</f>
        <v>0</v>
      </c>
    </row>
    <row r="73" spans="1:12" ht="12" customHeight="1">
      <c r="A73" s="168" t="s">
        <v>16</v>
      </c>
      <c r="B73" s="169"/>
      <c r="C73" s="170"/>
      <c r="D73" s="171">
        <f aca="true" t="shared" si="31" ref="D73:I73">D74+D77+D79+D81+D83+D86</f>
        <v>60000</v>
      </c>
      <c r="E73" s="171">
        <f t="shared" si="31"/>
        <v>64000</v>
      </c>
      <c r="F73" s="171">
        <f t="shared" si="31"/>
        <v>69000</v>
      </c>
      <c r="G73" s="171">
        <f t="shared" si="31"/>
        <v>74000</v>
      </c>
      <c r="H73" s="249">
        <f t="shared" si="31"/>
        <v>79000</v>
      </c>
      <c r="I73" s="348">
        <f t="shared" si="31"/>
        <v>86000</v>
      </c>
      <c r="J73" s="400">
        <f t="shared" si="9"/>
        <v>2456.349996680608</v>
      </c>
      <c r="K73" s="404">
        <f t="shared" si="29"/>
        <v>2622.3195910509194</v>
      </c>
      <c r="L73" s="405">
        <f t="shared" si="30"/>
        <v>2854.6770231693554</v>
      </c>
    </row>
    <row r="74" spans="1:12" ht="12" customHeight="1" outlineLevel="1" collapsed="1">
      <c r="A74" s="84"/>
      <c r="B74" s="71">
        <v>610</v>
      </c>
      <c r="C74" s="72" t="s">
        <v>74</v>
      </c>
      <c r="D74" s="110">
        <f aca="true" t="shared" si="32" ref="D74:I74">SUM(D75:D76)</f>
        <v>45000</v>
      </c>
      <c r="E74" s="110">
        <f t="shared" si="32"/>
        <v>48000</v>
      </c>
      <c r="F74" s="110">
        <f t="shared" si="32"/>
        <v>52000</v>
      </c>
      <c r="G74" s="110">
        <f t="shared" si="32"/>
        <v>56000</v>
      </c>
      <c r="H74" s="244">
        <f t="shared" si="32"/>
        <v>60000</v>
      </c>
      <c r="I74" s="345">
        <f t="shared" si="32"/>
        <v>65000</v>
      </c>
      <c r="J74" s="111">
        <f t="shared" si="9"/>
        <v>1858.8594569474872</v>
      </c>
      <c r="K74" s="374">
        <f t="shared" si="29"/>
        <v>1991.6351324437362</v>
      </c>
      <c r="L74" s="345">
        <f t="shared" si="30"/>
        <v>2157.6047268140474</v>
      </c>
    </row>
    <row r="75" spans="1:12" ht="12" customHeight="1" hidden="1" outlineLevel="2">
      <c r="A75" s="67"/>
      <c r="B75" s="68">
        <v>611</v>
      </c>
      <c r="C75" s="42" t="s">
        <v>75</v>
      </c>
      <c r="D75" s="111">
        <v>45000</v>
      </c>
      <c r="E75" s="111">
        <f aca="true" t="shared" si="33" ref="E75:G76">IF(ISNUMBER(D75),ROUND(D75*(1+E$2/100)/1000,0)*1000,"")</f>
        <v>48000</v>
      </c>
      <c r="F75" s="111">
        <f t="shared" si="33"/>
        <v>52000</v>
      </c>
      <c r="G75" s="111">
        <f t="shared" si="33"/>
        <v>56000</v>
      </c>
      <c r="H75" s="245">
        <f>IF(ISNUMBER(G75),ROUND(G75*(1+H$2/100)/1000,0)*1000,"")</f>
        <v>60000</v>
      </c>
      <c r="I75" s="346">
        <f>IF(ISNUMBER(H75),ROUND(H75*(1+I$2/100)/1000,0)*1000,"")</f>
        <v>65000</v>
      </c>
      <c r="J75" s="111">
        <f t="shared" si="9"/>
        <v>1858.8594569474872</v>
      </c>
      <c r="K75" s="374">
        <f t="shared" si="29"/>
        <v>1991.6351324437362</v>
      </c>
      <c r="L75" s="345">
        <f t="shared" si="30"/>
        <v>2157.6047268140474</v>
      </c>
    </row>
    <row r="76" spans="1:12" ht="12" customHeight="1" hidden="1" outlineLevel="2">
      <c r="A76" s="67"/>
      <c r="B76" s="68">
        <v>614</v>
      </c>
      <c r="C76" s="42" t="s">
        <v>36</v>
      </c>
      <c r="D76" s="111"/>
      <c r="E76" s="111">
        <f t="shared" si="33"/>
      </c>
      <c r="F76" s="111">
        <f t="shared" si="33"/>
      </c>
      <c r="G76" s="111">
        <f t="shared" si="33"/>
      </c>
      <c r="H76" s="245">
        <v>0</v>
      </c>
      <c r="I76" s="246">
        <f t="shared" si="28"/>
        <v>0</v>
      </c>
      <c r="J76" s="111">
        <v>0</v>
      </c>
      <c r="K76" s="374">
        <f t="shared" si="29"/>
        <v>0</v>
      </c>
      <c r="L76" s="345">
        <f t="shared" si="30"/>
        <v>0</v>
      </c>
    </row>
    <row r="77" spans="1:12" ht="12" customHeight="1" outlineLevel="1" collapsed="1">
      <c r="A77" s="67"/>
      <c r="B77" s="76">
        <v>620</v>
      </c>
      <c r="C77" s="77" t="s">
        <v>55</v>
      </c>
      <c r="D77" s="110">
        <f aca="true" t="shared" si="34" ref="D77:I77">IF(ISNUMBER(D78),D78,0)</f>
        <v>15000</v>
      </c>
      <c r="E77" s="110">
        <f t="shared" si="34"/>
        <v>16000</v>
      </c>
      <c r="F77" s="110">
        <f t="shared" si="34"/>
        <v>17000</v>
      </c>
      <c r="G77" s="110">
        <f t="shared" si="34"/>
        <v>18000</v>
      </c>
      <c r="H77" s="244">
        <f t="shared" si="34"/>
        <v>19000</v>
      </c>
      <c r="I77" s="345">
        <f t="shared" si="34"/>
        <v>21000</v>
      </c>
      <c r="J77" s="111">
        <f t="shared" si="9"/>
        <v>597.4905397331208</v>
      </c>
      <c r="K77" s="374">
        <f t="shared" si="29"/>
        <v>630.6844586071832</v>
      </c>
      <c r="L77" s="345">
        <f t="shared" si="30"/>
        <v>697.0722963553077</v>
      </c>
    </row>
    <row r="78" spans="1:12" ht="12" customHeight="1" hidden="1" outlineLevel="2">
      <c r="A78" s="67"/>
      <c r="B78" s="68">
        <v>620</v>
      </c>
      <c r="C78" s="125" t="s">
        <v>55</v>
      </c>
      <c r="D78" s="111">
        <v>15000</v>
      </c>
      <c r="E78" s="111">
        <f>IF(ISNUMBER(D78),ROUND(D78*(1+E$2/100)/1000,0)*1000,"")</f>
        <v>16000</v>
      </c>
      <c r="F78" s="111">
        <f>IF(ISNUMBER(E78),ROUND(E78*(1+F$2/100)/1000,0)*1000,"")</f>
        <v>17000</v>
      </c>
      <c r="G78" s="111">
        <f>IF(ISNUMBER(F78),ROUND(F78*(1+G$2/100)/1000,0)*1000,"")</f>
        <v>18000</v>
      </c>
      <c r="H78" s="245">
        <f>IF(ISNUMBER(G78),ROUND(G78*(1+H$2/100)/1000,0)*1000,"")</f>
        <v>19000</v>
      </c>
      <c r="I78" s="346">
        <f>IF(ISNUMBER(H78),ROUND(H78*(1+I$2/100)/1000,0)*1000,"")</f>
        <v>21000</v>
      </c>
      <c r="J78" s="111">
        <f t="shared" si="9"/>
        <v>597.4905397331208</v>
      </c>
      <c r="K78" s="374">
        <f t="shared" si="29"/>
        <v>630.6844586071832</v>
      </c>
      <c r="L78" s="345">
        <f t="shared" si="30"/>
        <v>697.0722963553077</v>
      </c>
    </row>
    <row r="79" spans="1:12" ht="12" customHeight="1" outlineLevel="1" collapsed="1">
      <c r="A79" s="67"/>
      <c r="B79" s="71">
        <v>632</v>
      </c>
      <c r="C79" s="72" t="s">
        <v>48</v>
      </c>
      <c r="D79" s="110">
        <f>IF(ISNUMBER(D80),D80,0)</f>
        <v>0</v>
      </c>
      <c r="E79" s="110">
        <f>IF(ISNUMBER(E80),E80,0)</f>
        <v>0</v>
      </c>
      <c r="F79" s="110">
        <f>IF(ISNUMBER(F80),F80,0)</f>
        <v>0</v>
      </c>
      <c r="G79" s="110">
        <f>IF(ISNUMBER(G80),G80,0)</f>
        <v>0</v>
      </c>
      <c r="H79" s="244">
        <f>IF(ISNUMBER(H80),H80,0)</f>
        <v>0</v>
      </c>
      <c r="I79" s="246">
        <f t="shared" si="28"/>
        <v>0</v>
      </c>
      <c r="J79" s="111">
        <f t="shared" si="9"/>
        <v>0</v>
      </c>
      <c r="K79" s="374">
        <f t="shared" si="29"/>
        <v>0</v>
      </c>
      <c r="L79" s="345">
        <f t="shared" si="30"/>
        <v>0</v>
      </c>
    </row>
    <row r="80" spans="1:12" ht="12" customHeight="1" hidden="1" outlineLevel="2">
      <c r="A80" s="67"/>
      <c r="B80" s="41">
        <v>632003</v>
      </c>
      <c r="C80" s="42" t="s">
        <v>116</v>
      </c>
      <c r="D80" s="111"/>
      <c r="E80" s="111">
        <f>IF(ISNUMBER(D80),ROUND(D80*(1+E$2/100)/1000,0)*1000,"")</f>
      </c>
      <c r="F80" s="111">
        <f>IF(ISNUMBER(E80),ROUND(E80*(1+F$2/100)/1000,0)*1000,"")</f>
      </c>
      <c r="G80" s="111">
        <f>IF(ISNUMBER(F80),ROUND(F80*(1+G$2/100)/1000,0)*1000,"")</f>
      </c>
      <c r="H80" s="245">
        <v>0</v>
      </c>
      <c r="I80" s="246">
        <f t="shared" si="28"/>
        <v>0</v>
      </c>
      <c r="J80" s="111">
        <v>0</v>
      </c>
      <c r="K80" s="374">
        <f t="shared" si="29"/>
        <v>0</v>
      </c>
      <c r="L80" s="345">
        <f t="shared" si="30"/>
        <v>0</v>
      </c>
    </row>
    <row r="81" spans="1:12" ht="12" customHeight="1" outlineLevel="1" collapsed="1">
      <c r="A81" s="67"/>
      <c r="B81" s="71">
        <v>633</v>
      </c>
      <c r="C81" s="81" t="s">
        <v>49</v>
      </c>
      <c r="D81" s="110">
        <f>IF(ISNUMBER(D82),D82,0)</f>
        <v>0</v>
      </c>
      <c r="E81" s="110">
        <f>IF(ISNUMBER(E82),E82,0)</f>
        <v>0</v>
      </c>
      <c r="F81" s="110">
        <f>IF(ISNUMBER(F82),F82,0)</f>
        <v>0</v>
      </c>
      <c r="G81" s="110">
        <f>IF(ISNUMBER(G82),G82,0)</f>
        <v>0</v>
      </c>
      <c r="H81" s="244">
        <f>IF(ISNUMBER(H82),H82,0)</f>
        <v>0</v>
      </c>
      <c r="I81" s="246">
        <f t="shared" si="28"/>
        <v>0</v>
      </c>
      <c r="J81" s="111">
        <f t="shared" si="9"/>
        <v>0</v>
      </c>
      <c r="K81" s="374">
        <f t="shared" si="29"/>
        <v>0</v>
      </c>
      <c r="L81" s="345">
        <f t="shared" si="30"/>
        <v>0</v>
      </c>
    </row>
    <row r="82" spans="1:12" ht="12" customHeight="1" hidden="1" outlineLevel="2">
      <c r="A82" s="67"/>
      <c r="B82" s="41">
        <v>633006</v>
      </c>
      <c r="C82" s="42" t="s">
        <v>92</v>
      </c>
      <c r="D82" s="111"/>
      <c r="E82" s="111">
        <f>IF(ISNUMBER(D82),ROUND(D82*(1+E$2/100)/1000,0)*1000,"")</f>
      </c>
      <c r="F82" s="111">
        <f>IF(ISNUMBER(E82),ROUND(E82*(1+F$2/100)/1000,0)*1000,"")</f>
      </c>
      <c r="G82" s="111">
        <f>IF(ISNUMBER(F82),ROUND(F82*(1+G$2/100)/1000,0)*1000,"")</f>
      </c>
      <c r="H82" s="245">
        <v>0</v>
      </c>
      <c r="I82" s="246">
        <f t="shared" si="28"/>
        <v>0</v>
      </c>
      <c r="J82" s="111">
        <v>0</v>
      </c>
      <c r="K82" s="374">
        <f t="shared" si="29"/>
        <v>0</v>
      </c>
      <c r="L82" s="345">
        <f t="shared" si="30"/>
        <v>0</v>
      </c>
    </row>
    <row r="83" spans="1:12" ht="12" customHeight="1" outlineLevel="1" collapsed="1">
      <c r="A83" s="67"/>
      <c r="B83" s="71">
        <v>635</v>
      </c>
      <c r="C83" s="81" t="s">
        <v>50</v>
      </c>
      <c r="D83" s="110">
        <f>SUM(D84:D85)</f>
        <v>0</v>
      </c>
      <c r="E83" s="110">
        <f>SUM(E84:E85)</f>
        <v>0</v>
      </c>
      <c r="F83" s="110">
        <f>SUM(F84:F85)</f>
        <v>0</v>
      </c>
      <c r="G83" s="110">
        <f>SUM(G84:G85)</f>
        <v>0</v>
      </c>
      <c r="H83" s="244">
        <f>SUM(H84:H85)</f>
        <v>0</v>
      </c>
      <c r="I83" s="246">
        <f t="shared" si="28"/>
        <v>0</v>
      </c>
      <c r="J83" s="111">
        <f t="shared" si="9"/>
        <v>0</v>
      </c>
      <c r="K83" s="374">
        <f t="shared" si="29"/>
        <v>0</v>
      </c>
      <c r="L83" s="345">
        <f t="shared" si="30"/>
        <v>0</v>
      </c>
    </row>
    <row r="84" spans="1:12" ht="12" customHeight="1" hidden="1" outlineLevel="2">
      <c r="A84" s="67"/>
      <c r="B84" s="41">
        <v>635002</v>
      </c>
      <c r="C84" s="42" t="s">
        <v>102</v>
      </c>
      <c r="D84" s="111"/>
      <c r="E84" s="111">
        <f aca="true" t="shared" si="35" ref="E84:G85">IF(ISNUMBER(D84),ROUND(D84*(1+E$2/100)/1000,0)*1000,"")</f>
      </c>
      <c r="F84" s="111">
        <f t="shared" si="35"/>
      </c>
      <c r="G84" s="111">
        <f t="shared" si="35"/>
      </c>
      <c r="H84" s="245">
        <v>0</v>
      </c>
      <c r="I84" s="246">
        <f t="shared" si="28"/>
        <v>0</v>
      </c>
      <c r="J84" s="111">
        <v>0</v>
      </c>
      <c r="K84" s="374">
        <f t="shared" si="29"/>
        <v>0</v>
      </c>
      <c r="L84" s="345">
        <f t="shared" si="30"/>
        <v>0</v>
      </c>
    </row>
    <row r="85" spans="1:12" ht="12" customHeight="1" hidden="1" outlineLevel="2">
      <c r="A85" s="67"/>
      <c r="B85" s="41">
        <v>635003</v>
      </c>
      <c r="C85" s="42" t="s">
        <v>117</v>
      </c>
      <c r="D85" s="111"/>
      <c r="E85" s="111">
        <f t="shared" si="35"/>
      </c>
      <c r="F85" s="111">
        <f t="shared" si="35"/>
      </c>
      <c r="G85" s="111">
        <f t="shared" si="35"/>
      </c>
      <c r="H85" s="245">
        <v>0</v>
      </c>
      <c r="I85" s="246">
        <f t="shared" si="28"/>
        <v>0</v>
      </c>
      <c r="J85" s="111">
        <v>0</v>
      </c>
      <c r="K85" s="374">
        <f t="shared" si="29"/>
        <v>0</v>
      </c>
      <c r="L85" s="345">
        <f t="shared" si="30"/>
        <v>0</v>
      </c>
    </row>
    <row r="86" spans="1:12" ht="12" customHeight="1" outlineLevel="1" collapsed="1">
      <c r="A86" s="67"/>
      <c r="B86" s="71">
        <v>637</v>
      </c>
      <c r="C86" s="81" t="s">
        <v>51</v>
      </c>
      <c r="D86" s="110">
        <f>SUM(D87:D89)</f>
        <v>0</v>
      </c>
      <c r="E86" s="110">
        <f>SUM(E87:E89)</f>
        <v>0</v>
      </c>
      <c r="F86" s="110">
        <f>SUM(F87:F89)</f>
        <v>0</v>
      </c>
      <c r="G86" s="110">
        <f>SUM(G87:G89)</f>
        <v>0</v>
      </c>
      <c r="H86" s="244">
        <f>SUM(H87:H89)</f>
        <v>0</v>
      </c>
      <c r="I86" s="246">
        <f t="shared" si="28"/>
        <v>0</v>
      </c>
      <c r="J86" s="111">
        <f>G86/30.126</f>
        <v>0</v>
      </c>
      <c r="K86" s="374">
        <f t="shared" si="29"/>
        <v>0</v>
      </c>
      <c r="L86" s="345">
        <f t="shared" si="30"/>
        <v>0</v>
      </c>
    </row>
    <row r="87" spans="1:12" ht="12" customHeight="1" hidden="1" outlineLevel="2">
      <c r="A87" s="67"/>
      <c r="B87" s="41">
        <v>637001</v>
      </c>
      <c r="C87" s="42" t="s">
        <v>106</v>
      </c>
      <c r="D87" s="111"/>
      <c r="E87" s="111">
        <f>IF(ISNUMBER(D87),ROUND(D87*(1+E$2/100)/1000,0)*1000,"")</f>
      </c>
      <c r="F87" s="111">
        <f aca="true" t="shared" si="36" ref="F87:G89">IF(ISNUMBER(E87),ROUND(E87*(1+F$2/100)/1000,0)*1000,"")</f>
      </c>
      <c r="G87" s="111">
        <f t="shared" si="36"/>
      </c>
      <c r="H87" s="245">
        <v>0</v>
      </c>
      <c r="I87" s="246">
        <f t="shared" si="28"/>
        <v>0</v>
      </c>
      <c r="J87" s="111">
        <v>0</v>
      </c>
      <c r="K87" s="374">
        <f t="shared" si="29"/>
        <v>0</v>
      </c>
      <c r="L87" s="345">
        <f t="shared" si="30"/>
        <v>0</v>
      </c>
    </row>
    <row r="88" spans="1:12" ht="12" customHeight="1" hidden="1" outlineLevel="2">
      <c r="A88" s="67"/>
      <c r="B88" s="41">
        <v>637026</v>
      </c>
      <c r="C88" s="42" t="s">
        <v>114</v>
      </c>
      <c r="D88" s="111"/>
      <c r="E88" s="111">
        <f>IF(ISNUMBER(D88),ROUND(D88*(1+E$2/100)/1000,0)*1000,"")</f>
      </c>
      <c r="F88" s="111">
        <f t="shared" si="36"/>
      </c>
      <c r="G88" s="111">
        <f t="shared" si="36"/>
      </c>
      <c r="H88" s="245">
        <v>0</v>
      </c>
      <c r="I88" s="246">
        <f t="shared" si="28"/>
        <v>0</v>
      </c>
      <c r="J88" s="111">
        <v>0</v>
      </c>
      <c r="K88" s="374">
        <f t="shared" si="29"/>
        <v>0</v>
      </c>
      <c r="L88" s="345">
        <f t="shared" si="30"/>
        <v>0</v>
      </c>
    </row>
    <row r="89" spans="1:12" ht="12" customHeight="1" hidden="1" outlineLevel="2">
      <c r="A89" s="67"/>
      <c r="B89" s="41"/>
      <c r="C89" s="42"/>
      <c r="D89" s="110"/>
      <c r="E89" s="110">
        <f>IF(ISNUMBER(D89),ROUND(D89*(1+E$2/100)/1000,0)*1000,"")</f>
      </c>
      <c r="F89" s="110">
        <f t="shared" si="36"/>
      </c>
      <c r="G89" s="110">
        <f t="shared" si="36"/>
      </c>
      <c r="H89" s="244">
        <v>0</v>
      </c>
      <c r="I89" s="246">
        <f t="shared" si="28"/>
        <v>0</v>
      </c>
      <c r="J89" s="111">
        <v>0</v>
      </c>
      <c r="K89" s="374">
        <f t="shared" si="29"/>
        <v>0</v>
      </c>
      <c r="L89" s="345">
        <f t="shared" si="30"/>
        <v>0</v>
      </c>
    </row>
    <row r="90" spans="1:12" ht="12" customHeight="1">
      <c r="A90" s="172" t="s">
        <v>166</v>
      </c>
      <c r="B90" s="173"/>
      <c r="C90" s="174"/>
      <c r="D90" s="166">
        <f aca="true" t="shared" si="37" ref="D90:I90">D91+D95</f>
        <v>240000</v>
      </c>
      <c r="E90" s="166">
        <f t="shared" si="37"/>
        <v>500000</v>
      </c>
      <c r="F90" s="166">
        <f t="shared" si="37"/>
        <v>500000</v>
      </c>
      <c r="G90" s="166">
        <f t="shared" si="37"/>
        <v>500000</v>
      </c>
      <c r="H90" s="248">
        <f t="shared" si="37"/>
        <v>500000</v>
      </c>
      <c r="I90" s="248">
        <f t="shared" si="37"/>
        <v>500000</v>
      </c>
      <c r="J90" s="400">
        <f>G90/30.126</f>
        <v>16596.959437031135</v>
      </c>
      <c r="K90" s="404">
        <f t="shared" si="29"/>
        <v>16596.959437031135</v>
      </c>
      <c r="L90" s="405">
        <f t="shared" si="30"/>
        <v>16596.959437031135</v>
      </c>
    </row>
    <row r="91" spans="1:12" s="82" customFormat="1" ht="12" customHeight="1" outlineLevel="1" collapsed="1">
      <c r="A91" s="85"/>
      <c r="B91" s="71">
        <v>651</v>
      </c>
      <c r="C91" s="72" t="s">
        <v>52</v>
      </c>
      <c r="D91" s="110">
        <f>SUM(D92:D94)</f>
        <v>240000</v>
      </c>
      <c r="E91" s="110">
        <v>500000</v>
      </c>
      <c r="F91" s="110">
        <v>500000</v>
      </c>
      <c r="G91" s="110">
        <v>500000</v>
      </c>
      <c r="H91" s="244">
        <v>500000</v>
      </c>
      <c r="I91" s="246">
        <v>500000</v>
      </c>
      <c r="J91" s="111">
        <f>G91/30.126</f>
        <v>16596.959437031135</v>
      </c>
      <c r="K91" s="374">
        <f t="shared" si="29"/>
        <v>16596.959437031135</v>
      </c>
      <c r="L91" s="345">
        <f t="shared" si="30"/>
        <v>16596.959437031135</v>
      </c>
    </row>
    <row r="92" spans="1:12" ht="12" customHeight="1" hidden="1" outlineLevel="2">
      <c r="A92" s="67"/>
      <c r="B92" s="41" t="s">
        <v>207</v>
      </c>
      <c r="C92" s="42" t="s">
        <v>246</v>
      </c>
      <c r="D92" s="1">
        <v>240000</v>
      </c>
      <c r="E92" s="1">
        <v>500000</v>
      </c>
      <c r="F92" s="1"/>
      <c r="G92" s="1"/>
      <c r="H92" s="250"/>
      <c r="I92" s="246">
        <f t="shared" si="28"/>
        <v>0</v>
      </c>
      <c r="J92" s="111">
        <f>G92/30.126</f>
        <v>0</v>
      </c>
      <c r="K92" s="374">
        <f t="shared" si="29"/>
        <v>0</v>
      </c>
      <c r="L92" s="345">
        <f t="shared" si="30"/>
        <v>0</v>
      </c>
    </row>
    <row r="93" spans="1:12" ht="12" customHeight="1" hidden="1" outlineLevel="2">
      <c r="A93" s="67"/>
      <c r="B93" s="41" t="s">
        <v>208</v>
      </c>
      <c r="C93" s="42" t="s">
        <v>119</v>
      </c>
      <c r="D93" s="1"/>
      <c r="E93" s="1">
        <f aca="true" t="shared" si="38" ref="E93:G94">IF(ISNUMBER(D93),ROUND(D93*(1+E$2/100)/1000,0)*1000,"")</f>
      </c>
      <c r="F93" s="1">
        <f t="shared" si="38"/>
      </c>
      <c r="G93" s="1">
        <f t="shared" si="38"/>
      </c>
      <c r="H93" s="250">
        <v>0</v>
      </c>
      <c r="I93" s="246">
        <f t="shared" si="28"/>
        <v>0</v>
      </c>
      <c r="J93" s="111">
        <v>0</v>
      </c>
      <c r="K93" s="374">
        <f t="shared" si="29"/>
        <v>0</v>
      </c>
      <c r="L93" s="345">
        <f t="shared" si="30"/>
        <v>0</v>
      </c>
    </row>
    <row r="94" spans="1:12" ht="12" customHeight="1" hidden="1" outlineLevel="2">
      <c r="A94" s="67"/>
      <c r="B94" s="41" t="s">
        <v>209</v>
      </c>
      <c r="C94" s="42" t="s">
        <v>119</v>
      </c>
      <c r="D94" s="1"/>
      <c r="E94" s="1">
        <f t="shared" si="38"/>
      </c>
      <c r="F94" s="1">
        <f t="shared" si="38"/>
      </c>
      <c r="G94" s="1">
        <f t="shared" si="38"/>
      </c>
      <c r="H94" s="250">
        <v>0</v>
      </c>
      <c r="I94" s="246">
        <f t="shared" si="28"/>
        <v>0</v>
      </c>
      <c r="J94" s="111">
        <v>0</v>
      </c>
      <c r="K94" s="374">
        <f t="shared" si="29"/>
        <v>0</v>
      </c>
      <c r="L94" s="345">
        <f t="shared" si="30"/>
        <v>0</v>
      </c>
    </row>
    <row r="95" spans="1:12" ht="12" customHeight="1" outlineLevel="1">
      <c r="A95" s="67"/>
      <c r="B95" s="117">
        <v>651003</v>
      </c>
      <c r="C95" s="125" t="s">
        <v>118</v>
      </c>
      <c r="D95" s="110">
        <f>IF(ISNUMBER(D96),D96,0)</f>
        <v>0</v>
      </c>
      <c r="E95" s="110">
        <f>IF(ISNUMBER(E96),E96,0)</f>
        <v>0</v>
      </c>
      <c r="F95" s="110">
        <f>IF(ISNUMBER(F96),F96,0)</f>
        <v>0</v>
      </c>
      <c r="G95" s="110">
        <f>IF(ISNUMBER(G96),G96,0)</f>
        <v>0</v>
      </c>
      <c r="H95" s="244">
        <f>IF(ISNUMBER(H96),H96,0)</f>
        <v>0</v>
      </c>
      <c r="I95" s="246">
        <f t="shared" si="28"/>
        <v>0</v>
      </c>
      <c r="J95" s="111">
        <f>G95/30.126</f>
        <v>0</v>
      </c>
      <c r="K95" s="374">
        <f t="shared" si="29"/>
        <v>0</v>
      </c>
      <c r="L95" s="345">
        <f t="shared" si="30"/>
        <v>0</v>
      </c>
    </row>
    <row r="96" spans="1:12" ht="12" customHeight="1" outlineLevel="2">
      <c r="A96" s="67"/>
      <c r="B96" s="68"/>
      <c r="C96" s="42"/>
      <c r="D96" s="1"/>
      <c r="E96" s="1">
        <f>IF(ISNUMBER(D96),ROUND(D96*(1+E$2/100)/1000,0)*1000,"")</f>
      </c>
      <c r="F96" s="1">
        <f>IF(ISNUMBER(E96),ROUND(E96*(1+F$2/100)/1000,0)*1000,"")</f>
      </c>
      <c r="G96" s="1">
        <f>IF(ISNUMBER(F96),ROUND(F96*(1+G$2/100)/1000,0)*1000,"")</f>
      </c>
      <c r="H96" s="250">
        <v>0</v>
      </c>
      <c r="I96" s="246">
        <f t="shared" si="28"/>
        <v>0</v>
      </c>
      <c r="J96" s="111">
        <v>0</v>
      </c>
      <c r="K96" s="374">
        <f t="shared" si="29"/>
        <v>0</v>
      </c>
      <c r="L96" s="345">
        <f t="shared" si="30"/>
        <v>0</v>
      </c>
    </row>
    <row r="97" spans="1:12" ht="12" customHeight="1">
      <c r="A97" s="162" t="s">
        <v>17</v>
      </c>
      <c r="B97" s="163"/>
      <c r="C97" s="174"/>
      <c r="D97" s="165">
        <f aca="true" t="shared" si="39" ref="D97:I97">D98</f>
        <v>2000</v>
      </c>
      <c r="E97" s="165">
        <f t="shared" si="39"/>
        <v>2000</v>
      </c>
      <c r="F97" s="165">
        <f t="shared" si="39"/>
        <v>2000</v>
      </c>
      <c r="G97" s="165">
        <f t="shared" si="39"/>
        <v>4000</v>
      </c>
      <c r="H97" s="243">
        <f t="shared" si="39"/>
        <v>4000</v>
      </c>
      <c r="I97" s="344">
        <f t="shared" si="39"/>
        <v>4000</v>
      </c>
      <c r="J97" s="400">
        <f>G97/30.126</f>
        <v>132.77567549624908</v>
      </c>
      <c r="K97" s="404">
        <f t="shared" si="29"/>
        <v>132.77567549624908</v>
      </c>
      <c r="L97" s="405">
        <f t="shared" si="30"/>
        <v>132.77567549624908</v>
      </c>
    </row>
    <row r="98" spans="1:12" s="82" customFormat="1" ht="12" customHeight="1" outlineLevel="1">
      <c r="A98" s="80"/>
      <c r="B98" s="71">
        <v>637</v>
      </c>
      <c r="C98" s="72" t="s">
        <v>51</v>
      </c>
      <c r="D98" s="110">
        <f aca="true" t="shared" si="40" ref="D98:I98">SUM(D99:D100)</f>
        <v>2000</v>
      </c>
      <c r="E98" s="110">
        <f t="shared" si="40"/>
        <v>2000</v>
      </c>
      <c r="F98" s="110">
        <f t="shared" si="40"/>
        <v>2000</v>
      </c>
      <c r="G98" s="110">
        <f t="shared" si="40"/>
        <v>4000</v>
      </c>
      <c r="H98" s="244">
        <f t="shared" si="40"/>
        <v>4000</v>
      </c>
      <c r="I98" s="345">
        <f t="shared" si="40"/>
        <v>4000</v>
      </c>
      <c r="J98" s="111">
        <f>G98/30.126</f>
        <v>132.77567549624908</v>
      </c>
      <c r="K98" s="374">
        <f t="shared" si="29"/>
        <v>132.77567549624908</v>
      </c>
      <c r="L98" s="345">
        <f t="shared" si="30"/>
        <v>132.77567549624908</v>
      </c>
    </row>
    <row r="99" spans="1:12" ht="12" customHeight="1" outlineLevel="2">
      <c r="A99" s="67"/>
      <c r="B99" s="41">
        <v>637026</v>
      </c>
      <c r="C99" s="42" t="s">
        <v>114</v>
      </c>
      <c r="D99" s="1">
        <v>2000</v>
      </c>
      <c r="E99" s="1">
        <f aca="true" t="shared" si="41" ref="E99:G100">IF(ISNUMBER(D99),ROUND(D99*(1+E$2/100)/1000,0)*1000,"")</f>
        <v>2000</v>
      </c>
      <c r="F99" s="1">
        <f t="shared" si="41"/>
        <v>2000</v>
      </c>
      <c r="G99" s="1">
        <v>4000</v>
      </c>
      <c r="H99" s="250">
        <f>IF(ISNUMBER(G99),ROUND(G99*(1+H$2/100)/1000,0)*1000,"")</f>
        <v>4000</v>
      </c>
      <c r="I99" s="349">
        <f>IF(ISNUMBER(H99),ROUND(H99*(1+I$2/100)/1000,0)*1000,"")</f>
        <v>4000</v>
      </c>
      <c r="J99" s="111">
        <f>G99/30.126</f>
        <v>132.77567549624908</v>
      </c>
      <c r="K99" s="374">
        <f t="shared" si="29"/>
        <v>132.77567549624908</v>
      </c>
      <c r="L99" s="345">
        <f t="shared" si="30"/>
        <v>132.77567549624908</v>
      </c>
    </row>
    <row r="100" spans="1:12" ht="12.75" customHeight="1" outlineLevel="2">
      <c r="A100" s="67"/>
      <c r="B100" s="69"/>
      <c r="C100" s="69"/>
      <c r="D100" s="1"/>
      <c r="E100" s="1">
        <f t="shared" si="41"/>
      </c>
      <c r="F100" s="1">
        <f t="shared" si="41"/>
      </c>
      <c r="G100" s="1">
        <f t="shared" si="41"/>
      </c>
      <c r="H100" s="250">
        <v>0</v>
      </c>
      <c r="I100" s="246">
        <f t="shared" si="28"/>
        <v>0</v>
      </c>
      <c r="J100" s="111">
        <v>0</v>
      </c>
      <c r="K100" s="374">
        <f t="shared" si="29"/>
        <v>0</v>
      </c>
      <c r="L100" s="345">
        <f t="shared" si="30"/>
        <v>0</v>
      </c>
    </row>
    <row r="101" spans="1:12" ht="12" customHeight="1">
      <c r="A101" s="162" t="s">
        <v>167</v>
      </c>
      <c r="B101" s="163"/>
      <c r="C101" s="164"/>
      <c r="D101" s="166">
        <f aca="true" t="shared" si="42" ref="D101:I101">D102+D104+D108+D111++D114+D115+D117</f>
        <v>161000</v>
      </c>
      <c r="E101" s="166">
        <f t="shared" si="42"/>
        <v>87000</v>
      </c>
      <c r="F101" s="166">
        <f t="shared" si="42"/>
        <v>120000</v>
      </c>
      <c r="G101" s="166">
        <f t="shared" si="42"/>
        <v>149000</v>
      </c>
      <c r="H101" s="248">
        <f t="shared" si="42"/>
        <v>160000</v>
      </c>
      <c r="I101" s="347">
        <f t="shared" si="42"/>
        <v>173000</v>
      </c>
      <c r="J101" s="400">
        <f>G101/30.126</f>
        <v>4945.893912235279</v>
      </c>
      <c r="K101" s="404">
        <f t="shared" si="29"/>
        <v>5311.027019849963</v>
      </c>
      <c r="L101" s="405">
        <f t="shared" si="30"/>
        <v>5742.547965212772</v>
      </c>
    </row>
    <row r="102" spans="1:12" ht="12" customHeight="1" outlineLevel="1">
      <c r="A102" s="80"/>
      <c r="B102" s="71">
        <v>631</v>
      </c>
      <c r="C102" s="81" t="s">
        <v>47</v>
      </c>
      <c r="D102" s="110">
        <f>IF(ISNUMBER(D103),D103,0)</f>
        <v>0</v>
      </c>
      <c r="E102" s="110">
        <f>IF(ISNUMBER(E103),E103,0)</f>
        <v>0</v>
      </c>
      <c r="F102" s="110">
        <f>IF(ISNUMBER(F103),F103,0)</f>
        <v>0</v>
      </c>
      <c r="G102" s="110">
        <f>IF(ISNUMBER(G103),G103,0)</f>
        <v>0</v>
      </c>
      <c r="H102" s="244">
        <f>IF(ISNUMBER(H103),H103,0)</f>
        <v>0</v>
      </c>
      <c r="I102" s="246">
        <f t="shared" si="28"/>
        <v>0</v>
      </c>
      <c r="J102" s="111">
        <f>G102/30.126</f>
        <v>0</v>
      </c>
      <c r="K102" s="374">
        <f t="shared" si="29"/>
        <v>0</v>
      </c>
      <c r="L102" s="345">
        <f t="shared" si="30"/>
        <v>0</v>
      </c>
    </row>
    <row r="103" spans="1:12" ht="12" customHeight="1" outlineLevel="2">
      <c r="A103" s="67"/>
      <c r="B103" s="68" t="s">
        <v>8</v>
      </c>
      <c r="C103" s="42" t="s">
        <v>86</v>
      </c>
      <c r="D103" s="111"/>
      <c r="E103" s="111">
        <f>IF(ISNUMBER(D103),ROUND(D103*(1+E$2/100)/1000,0)*1000,"")</f>
      </c>
      <c r="F103" s="111">
        <f>IF(ISNUMBER(E103),ROUND(E103*(1+F$2/100)/1000,0)*1000,"")</f>
      </c>
      <c r="G103" s="111">
        <f>IF(ISNUMBER(F103),ROUND(F103*(1+G$2/100)/1000,0)*1000,"")</f>
      </c>
      <c r="H103" s="245">
        <v>0</v>
      </c>
      <c r="I103" s="246">
        <f t="shared" si="28"/>
        <v>0</v>
      </c>
      <c r="J103" s="111"/>
      <c r="K103" s="374">
        <f t="shared" si="29"/>
        <v>0</v>
      </c>
      <c r="L103" s="345">
        <f t="shared" si="30"/>
        <v>0</v>
      </c>
    </row>
    <row r="104" spans="1:12" ht="12" customHeight="1" outlineLevel="1">
      <c r="A104" s="80"/>
      <c r="B104" s="71">
        <v>632</v>
      </c>
      <c r="C104" s="72" t="s">
        <v>48</v>
      </c>
      <c r="D104" s="110">
        <f aca="true" t="shared" si="43" ref="D104:I104">SUM(D105:D107)</f>
        <v>31000</v>
      </c>
      <c r="E104" s="110">
        <f t="shared" si="43"/>
        <v>33000</v>
      </c>
      <c r="F104" s="110">
        <f t="shared" si="43"/>
        <v>35000</v>
      </c>
      <c r="G104" s="110">
        <f t="shared" si="43"/>
        <v>37000</v>
      </c>
      <c r="H104" s="244">
        <f t="shared" si="43"/>
        <v>40000</v>
      </c>
      <c r="I104" s="345">
        <f t="shared" si="43"/>
        <v>43000</v>
      </c>
      <c r="J104" s="111">
        <f>G104/30.126</f>
        <v>1228.174998340304</v>
      </c>
      <c r="K104" s="374">
        <f t="shared" si="29"/>
        <v>1327.7567549624907</v>
      </c>
      <c r="L104" s="345">
        <f t="shared" si="30"/>
        <v>1427.3385115846777</v>
      </c>
    </row>
    <row r="105" spans="1:12" ht="12" customHeight="1" outlineLevel="2">
      <c r="A105" s="67"/>
      <c r="B105" s="68" t="s">
        <v>211</v>
      </c>
      <c r="C105" s="42" t="s">
        <v>87</v>
      </c>
      <c r="D105" s="111">
        <v>26000</v>
      </c>
      <c r="E105" s="111">
        <f>IF(ISNUMBER(D105),ROUND(D105*(1+E$2/100)/1000,0)*1000,"")</f>
        <v>28000</v>
      </c>
      <c r="F105" s="111">
        <f aca="true" t="shared" si="44" ref="F105:G107">IF(ISNUMBER(E105),ROUND(E105*(1+F$2/100)/1000,0)*1000,"")</f>
        <v>30000</v>
      </c>
      <c r="G105" s="111">
        <f t="shared" si="44"/>
        <v>32000</v>
      </c>
      <c r="H105" s="245">
        <f>IF(ISNUMBER(G105),ROUND(G105*(1+H$2/100)/1000,0)*1000,"")</f>
        <v>35000</v>
      </c>
      <c r="I105" s="346">
        <f>IF(ISNUMBER(H105),ROUND(H105*(1+I$2/100)/1000,0)*1000,"")</f>
        <v>38000</v>
      </c>
      <c r="J105" s="111">
        <f>G105/30.126</f>
        <v>1062.2054039699926</v>
      </c>
      <c r="K105" s="374">
        <f t="shared" si="29"/>
        <v>1161.7871605921794</v>
      </c>
      <c r="L105" s="345">
        <f t="shared" si="30"/>
        <v>1261.3689172143663</v>
      </c>
    </row>
    <row r="106" spans="1:12" ht="12" customHeight="1" outlineLevel="2">
      <c r="A106" s="67"/>
      <c r="B106" s="68" t="s">
        <v>210</v>
      </c>
      <c r="C106" s="42" t="s">
        <v>87</v>
      </c>
      <c r="D106" s="111"/>
      <c r="E106" s="111">
        <f>IF(ISNUMBER(D106),ROUND(D106*(1+E$2/100)/1000,0)*1000,"")</f>
      </c>
      <c r="F106" s="111">
        <f t="shared" si="44"/>
      </c>
      <c r="G106" s="111">
        <f t="shared" si="44"/>
      </c>
      <c r="H106" s="245">
        <v>0</v>
      </c>
      <c r="I106" s="246">
        <f t="shared" si="28"/>
        <v>0</v>
      </c>
      <c r="J106" s="111">
        <v>0</v>
      </c>
      <c r="K106" s="374">
        <f t="shared" si="29"/>
        <v>0</v>
      </c>
      <c r="L106" s="345">
        <f t="shared" si="30"/>
        <v>0</v>
      </c>
    </row>
    <row r="107" spans="1:12" ht="12" customHeight="1" outlineLevel="2">
      <c r="A107" s="67"/>
      <c r="B107" s="41">
        <v>632002</v>
      </c>
      <c r="C107" s="42" t="s">
        <v>88</v>
      </c>
      <c r="D107" s="111">
        <v>5000</v>
      </c>
      <c r="E107" s="111">
        <f>IF(ISNUMBER(D107),ROUND(D107*(1+E$2/100)/1000,0)*1000,"")</f>
        <v>5000</v>
      </c>
      <c r="F107" s="111">
        <f t="shared" si="44"/>
        <v>5000</v>
      </c>
      <c r="G107" s="111">
        <f t="shared" si="44"/>
        <v>5000</v>
      </c>
      <c r="H107" s="245">
        <f>IF(ISNUMBER(G107),ROUND(G107*(1+H$2/100)/1000,0)*1000,"")</f>
        <v>5000</v>
      </c>
      <c r="I107" s="346">
        <f>IF(ISNUMBER(H107),ROUND(H107*(1+I$2/100)/1000,0)*1000,"")</f>
        <v>5000</v>
      </c>
      <c r="J107" s="111">
        <f aca="true" t="shared" si="45" ref="J107:J117">G107/30.126</f>
        <v>165.96959437031134</v>
      </c>
      <c r="K107" s="374">
        <f t="shared" si="29"/>
        <v>165.96959437031134</v>
      </c>
      <c r="L107" s="345">
        <f t="shared" si="30"/>
        <v>165.96959437031134</v>
      </c>
    </row>
    <row r="108" spans="1:12" ht="12" customHeight="1" outlineLevel="1">
      <c r="A108" s="80"/>
      <c r="B108" s="71">
        <v>633</v>
      </c>
      <c r="C108" s="81" t="s">
        <v>49</v>
      </c>
      <c r="D108" s="110">
        <f aca="true" t="shared" si="46" ref="D108:I108">SUM(D109:D110)</f>
        <v>26000</v>
      </c>
      <c r="E108" s="110">
        <f t="shared" si="46"/>
        <v>28000</v>
      </c>
      <c r="F108" s="110">
        <f t="shared" si="46"/>
        <v>56000</v>
      </c>
      <c r="G108" s="110">
        <f t="shared" si="46"/>
        <v>60000</v>
      </c>
      <c r="H108" s="244">
        <f t="shared" si="46"/>
        <v>65000</v>
      </c>
      <c r="I108" s="345">
        <f t="shared" si="46"/>
        <v>70000</v>
      </c>
      <c r="J108" s="111">
        <f t="shared" si="45"/>
        <v>1991.6351324437362</v>
      </c>
      <c r="K108" s="374">
        <f t="shared" si="29"/>
        <v>2157.6047268140474</v>
      </c>
      <c r="L108" s="345">
        <f t="shared" si="30"/>
        <v>2323.5743211843587</v>
      </c>
    </row>
    <row r="109" spans="1:12" ht="12" customHeight="1" outlineLevel="2">
      <c r="A109" s="67"/>
      <c r="B109" s="41">
        <v>633004</v>
      </c>
      <c r="C109" s="42" t="s">
        <v>120</v>
      </c>
      <c r="D109" s="111">
        <v>26000</v>
      </c>
      <c r="E109" s="111">
        <f aca="true" t="shared" si="47" ref="E109:G110">IF(ISNUMBER(D109),ROUND(D109*(1+E$2/100)/1000,0)*1000,"")</f>
        <v>28000</v>
      </c>
      <c r="F109" s="111">
        <v>56000</v>
      </c>
      <c r="G109" s="111">
        <f t="shared" si="47"/>
        <v>60000</v>
      </c>
      <c r="H109" s="245">
        <f>IF(ISNUMBER(G109),ROUND(G109*(1+H$2/100)/1000,0)*1000,"")</f>
        <v>65000</v>
      </c>
      <c r="I109" s="346">
        <f>IF(ISNUMBER(H109),ROUND(H109*(1+I$2/100)/1000,0)*1000,"")</f>
        <v>70000</v>
      </c>
      <c r="J109" s="111">
        <f t="shared" si="45"/>
        <v>1991.6351324437362</v>
      </c>
      <c r="K109" s="374">
        <f t="shared" si="29"/>
        <v>2157.6047268140474</v>
      </c>
      <c r="L109" s="345">
        <f t="shared" si="30"/>
        <v>2323.5743211843587</v>
      </c>
    </row>
    <row r="110" spans="1:12" ht="12" customHeight="1" outlineLevel="2">
      <c r="A110" s="67"/>
      <c r="B110" s="41">
        <v>633010</v>
      </c>
      <c r="C110" s="42" t="s">
        <v>121</v>
      </c>
      <c r="D110" s="111">
        <v>0</v>
      </c>
      <c r="E110" s="111">
        <f t="shared" si="47"/>
        <v>0</v>
      </c>
      <c r="F110" s="111">
        <f t="shared" si="47"/>
        <v>0</v>
      </c>
      <c r="G110" s="111">
        <f t="shared" si="47"/>
        <v>0</v>
      </c>
      <c r="H110" s="245">
        <f>IF(ISNUMBER(G110),ROUND(G110*(1+H$2/100)/1000,0)*1000,"")</f>
        <v>0</v>
      </c>
      <c r="I110" s="246">
        <f t="shared" si="28"/>
        <v>0</v>
      </c>
      <c r="J110" s="111">
        <f t="shared" si="45"/>
        <v>0</v>
      </c>
      <c r="K110" s="374">
        <f t="shared" si="29"/>
        <v>0</v>
      </c>
      <c r="L110" s="345">
        <f t="shared" si="30"/>
        <v>0</v>
      </c>
    </row>
    <row r="111" spans="1:12" ht="12" customHeight="1" outlineLevel="1">
      <c r="A111" s="80"/>
      <c r="B111" s="71">
        <v>634</v>
      </c>
      <c r="C111" s="81" t="s">
        <v>10</v>
      </c>
      <c r="D111" s="110">
        <f aca="true" t="shared" si="48" ref="D111:I111">SUM(D112:D113)</f>
        <v>10000</v>
      </c>
      <c r="E111" s="110">
        <f t="shared" si="48"/>
        <v>11000</v>
      </c>
      <c r="F111" s="110">
        <f t="shared" si="48"/>
        <v>12000</v>
      </c>
      <c r="G111" s="110">
        <f t="shared" si="48"/>
        <v>33000</v>
      </c>
      <c r="H111" s="244">
        <f t="shared" si="48"/>
        <v>34000</v>
      </c>
      <c r="I111" s="345">
        <f t="shared" si="48"/>
        <v>37000</v>
      </c>
      <c r="J111" s="111">
        <f t="shared" si="45"/>
        <v>1095.399322844055</v>
      </c>
      <c r="K111" s="374">
        <f t="shared" si="29"/>
        <v>1128.5932417181173</v>
      </c>
      <c r="L111" s="345">
        <f t="shared" si="30"/>
        <v>1228.174998340304</v>
      </c>
    </row>
    <row r="112" spans="1:12" ht="12" customHeight="1" outlineLevel="2">
      <c r="A112" s="67"/>
      <c r="B112" s="68" t="s">
        <v>11</v>
      </c>
      <c r="C112" s="113" t="s">
        <v>96</v>
      </c>
      <c r="D112" s="111">
        <v>10000</v>
      </c>
      <c r="E112" s="111">
        <f>IF(ISNUMBER(D112),ROUND(D112*(1+E$2/100)/1000,0)*1000,"")</f>
        <v>11000</v>
      </c>
      <c r="F112" s="111">
        <f aca="true" t="shared" si="49" ref="F112:G114">IF(ISNUMBER(E112),ROUND(E112*(1+F$2/100)/1000,0)*1000,"")</f>
        <v>12000</v>
      </c>
      <c r="G112" s="111">
        <f t="shared" si="49"/>
        <v>13000</v>
      </c>
      <c r="H112" s="245">
        <f>IF(ISNUMBER(G112),ROUND(G112*(1+H$2/100)/1000,0)*1000,"")</f>
        <v>14000</v>
      </c>
      <c r="I112" s="346">
        <f>IF(ISNUMBER(H112),ROUND(H112*(1+I$2/100)/1000,0)*1000,"")</f>
        <v>15000</v>
      </c>
      <c r="J112" s="111">
        <f t="shared" si="45"/>
        <v>431.5209453628095</v>
      </c>
      <c r="K112" s="374">
        <f t="shared" si="29"/>
        <v>464.7148642368718</v>
      </c>
      <c r="L112" s="345">
        <f t="shared" si="30"/>
        <v>497.90878311093405</v>
      </c>
    </row>
    <row r="113" spans="1:12" ht="12" customHeight="1" outlineLevel="2">
      <c r="A113" s="67"/>
      <c r="B113" s="41">
        <v>634002</v>
      </c>
      <c r="C113" s="113" t="s">
        <v>97</v>
      </c>
      <c r="D113" s="111"/>
      <c r="E113" s="111">
        <f>IF(ISNUMBER(D113),ROUND(D113*(1+E$2/100)/1000,0)*1000,"")</f>
      </c>
      <c r="F113" s="111">
        <f t="shared" si="49"/>
      </c>
      <c r="G113" s="111">
        <v>20000</v>
      </c>
      <c r="H113" s="245">
        <v>20000</v>
      </c>
      <c r="I113" s="246">
        <v>22000</v>
      </c>
      <c r="J113" s="111">
        <f t="shared" si="45"/>
        <v>663.8783774812454</v>
      </c>
      <c r="K113" s="374">
        <f t="shared" si="29"/>
        <v>663.8783774812454</v>
      </c>
      <c r="L113" s="345">
        <f t="shared" si="30"/>
        <v>730.26621522937</v>
      </c>
    </row>
    <row r="114" spans="1:12" ht="12" customHeight="1" outlineLevel="1">
      <c r="A114" s="67"/>
      <c r="B114" s="41">
        <v>634003</v>
      </c>
      <c r="C114" s="42" t="s">
        <v>98</v>
      </c>
      <c r="D114" s="112">
        <v>7000</v>
      </c>
      <c r="E114" s="112">
        <f>IF(ISNUMBER(D114),ROUND(D114*(1+E$2/100)/1000,0)*1000,"")</f>
        <v>7000</v>
      </c>
      <c r="F114" s="112">
        <f t="shared" si="49"/>
        <v>8000</v>
      </c>
      <c r="G114" s="112">
        <f t="shared" si="49"/>
        <v>9000</v>
      </c>
      <c r="H114" s="247">
        <f>IF(ISNUMBER(G114),ROUND(G114*(1+H$2/100)/1000,0)*1000,"")</f>
        <v>10000</v>
      </c>
      <c r="I114" s="350">
        <f>IF(ISNUMBER(H114),ROUND(H114*(1+I$2/100)/1000,0)*1000,"")</f>
        <v>11000</v>
      </c>
      <c r="J114" s="111">
        <f t="shared" si="45"/>
        <v>298.7452698665604</v>
      </c>
      <c r="K114" s="374">
        <f t="shared" si="29"/>
        <v>331.9391887406227</v>
      </c>
      <c r="L114" s="345">
        <f t="shared" si="30"/>
        <v>365.133107614685</v>
      </c>
    </row>
    <row r="115" spans="1:12" ht="12" customHeight="1" outlineLevel="1">
      <c r="A115" s="80"/>
      <c r="B115" s="71">
        <v>635</v>
      </c>
      <c r="C115" s="81" t="s">
        <v>50</v>
      </c>
      <c r="D115" s="110">
        <f>IF(ISNUMBER(D116),D116,0)</f>
        <v>83000</v>
      </c>
      <c r="E115" s="110">
        <f>IF(ISNUMBER(E116),E116,0)</f>
        <v>0</v>
      </c>
      <c r="F115" s="110">
        <f>IF(ISNUMBER(F116),F116,0)</f>
        <v>0</v>
      </c>
      <c r="G115" s="110">
        <f>IF(ISNUMBER(G116),G116,0)</f>
        <v>0</v>
      </c>
      <c r="H115" s="244">
        <f>IF(ISNUMBER(H116),H116,0)</f>
        <v>0</v>
      </c>
      <c r="I115" s="246">
        <f t="shared" si="28"/>
        <v>0</v>
      </c>
      <c r="J115" s="111">
        <f t="shared" si="45"/>
        <v>0</v>
      </c>
      <c r="K115" s="374">
        <f t="shared" si="29"/>
        <v>0</v>
      </c>
      <c r="L115" s="345">
        <f t="shared" si="30"/>
        <v>0</v>
      </c>
    </row>
    <row r="116" spans="1:12" ht="12" customHeight="1" outlineLevel="2">
      <c r="A116" s="67"/>
      <c r="B116" s="41">
        <v>635006</v>
      </c>
      <c r="C116" s="42" t="s">
        <v>103</v>
      </c>
      <c r="D116" s="111">
        <v>83000</v>
      </c>
      <c r="E116" s="111"/>
      <c r="F116" s="111"/>
      <c r="G116" s="111"/>
      <c r="H116" s="245"/>
      <c r="I116" s="246">
        <f t="shared" si="28"/>
        <v>0</v>
      </c>
      <c r="J116" s="111">
        <f t="shared" si="45"/>
        <v>0</v>
      </c>
      <c r="K116" s="374">
        <f t="shared" si="29"/>
        <v>0</v>
      </c>
      <c r="L116" s="345">
        <f t="shared" si="30"/>
        <v>0</v>
      </c>
    </row>
    <row r="117" spans="1:12" ht="12" customHeight="1" outlineLevel="1">
      <c r="A117" s="67"/>
      <c r="B117" s="71">
        <v>637</v>
      </c>
      <c r="C117" s="81" t="s">
        <v>51</v>
      </c>
      <c r="D117" s="110">
        <f aca="true" t="shared" si="50" ref="D117:I117">SUM(D118:D121)</f>
        <v>4000</v>
      </c>
      <c r="E117" s="110">
        <f t="shared" si="50"/>
        <v>8000</v>
      </c>
      <c r="F117" s="110">
        <f t="shared" si="50"/>
        <v>9000</v>
      </c>
      <c r="G117" s="110">
        <f t="shared" si="50"/>
        <v>10000</v>
      </c>
      <c r="H117" s="244">
        <f t="shared" si="50"/>
        <v>11000</v>
      </c>
      <c r="I117" s="345">
        <f t="shared" si="50"/>
        <v>12000</v>
      </c>
      <c r="J117" s="111">
        <f t="shared" si="45"/>
        <v>331.9391887406227</v>
      </c>
      <c r="K117" s="374">
        <f t="shared" si="29"/>
        <v>365.133107614685</v>
      </c>
      <c r="L117" s="345">
        <f t="shared" si="30"/>
        <v>398.32702648874726</v>
      </c>
    </row>
    <row r="118" spans="1:12" ht="12" customHeight="1" outlineLevel="2">
      <c r="A118" s="67"/>
      <c r="B118" s="41">
        <v>637004</v>
      </c>
      <c r="C118" s="42" t="s">
        <v>108</v>
      </c>
      <c r="D118" s="111"/>
      <c r="E118" s="111">
        <f aca="true" t="shared" si="51" ref="E118:G119">IF(ISNUMBER(D118),ROUND(D118*(1+E$2/100)/1000,0)*1000,"")</f>
      </c>
      <c r="F118" s="111">
        <f t="shared" si="51"/>
      </c>
      <c r="G118" s="111">
        <f t="shared" si="51"/>
      </c>
      <c r="H118" s="245">
        <v>0</v>
      </c>
      <c r="I118" s="246">
        <f t="shared" si="28"/>
        <v>0</v>
      </c>
      <c r="J118" s="111">
        <v>0</v>
      </c>
      <c r="K118" s="374">
        <f t="shared" si="29"/>
        <v>0</v>
      </c>
      <c r="L118" s="345">
        <f t="shared" si="30"/>
        <v>0</v>
      </c>
    </row>
    <row r="119" spans="1:12" ht="12" customHeight="1" outlineLevel="2">
      <c r="A119" s="67"/>
      <c r="B119" s="41">
        <v>637015</v>
      </c>
      <c r="C119" s="42" t="s">
        <v>112</v>
      </c>
      <c r="D119" s="111"/>
      <c r="E119" s="111">
        <f t="shared" si="51"/>
      </c>
      <c r="F119" s="111">
        <f t="shared" si="51"/>
      </c>
      <c r="G119" s="111">
        <f t="shared" si="51"/>
      </c>
      <c r="H119" s="245">
        <v>0</v>
      </c>
      <c r="I119" s="246">
        <f t="shared" si="28"/>
        <v>0</v>
      </c>
      <c r="J119" s="111">
        <v>0</v>
      </c>
      <c r="K119" s="374">
        <f t="shared" si="29"/>
        <v>0</v>
      </c>
      <c r="L119" s="345">
        <f t="shared" si="30"/>
        <v>0</v>
      </c>
    </row>
    <row r="120" spans="1:12" ht="12" customHeight="1" outlineLevel="2">
      <c r="A120" s="67"/>
      <c r="B120" s="41">
        <v>637027</v>
      </c>
      <c r="C120" s="42" t="s">
        <v>115</v>
      </c>
      <c r="D120" s="111">
        <v>4000</v>
      </c>
      <c r="E120" s="111">
        <v>8000</v>
      </c>
      <c r="F120" s="111">
        <f>IF(ISNUMBER(E120),ROUND(E120*(1+F$2/100)/1000,0)*1000,"")</f>
        <v>9000</v>
      </c>
      <c r="G120" s="111">
        <f>IF(ISNUMBER(F120),ROUND(F120*(1+G$2/100)/1000,0)*1000,"")</f>
        <v>10000</v>
      </c>
      <c r="H120" s="245">
        <f>IF(ISNUMBER(G120),ROUND(G120*(1+H$2/100)/1000,0)*1000,"")</f>
        <v>11000</v>
      </c>
      <c r="I120" s="346">
        <f>IF(ISNUMBER(H120),ROUND(H120*(1+I$2/100)/1000,0)*1000,"")</f>
        <v>12000</v>
      </c>
      <c r="J120" s="111">
        <f>G120/30.126</f>
        <v>331.9391887406227</v>
      </c>
      <c r="K120" s="374">
        <f t="shared" si="29"/>
        <v>365.133107614685</v>
      </c>
      <c r="L120" s="345">
        <f t="shared" si="30"/>
        <v>398.32702648874726</v>
      </c>
    </row>
    <row r="121" spans="1:12" ht="12" customHeight="1" outlineLevel="2">
      <c r="A121" s="67"/>
      <c r="B121" s="69"/>
      <c r="C121" s="69"/>
      <c r="D121" s="110"/>
      <c r="E121" s="110">
        <f>IF(ISNUMBER(D121),ROUND(D121*(1+E$2/100)/1000,0)*1000,"")</f>
      </c>
      <c r="F121" s="110">
        <f>IF(ISNUMBER(E121),ROUND(E121*(1+F$2/100)/1000,0)*1000,"")</f>
      </c>
      <c r="G121" s="110">
        <f>IF(ISNUMBER(F121),ROUND(F121*(1+G$2/100)/1000,0)*1000,"")</f>
      </c>
      <c r="H121" s="244">
        <v>0</v>
      </c>
      <c r="I121" s="246">
        <f t="shared" si="28"/>
        <v>0</v>
      </c>
      <c r="J121" s="111">
        <v>0</v>
      </c>
      <c r="K121" s="374">
        <f t="shared" si="29"/>
        <v>0</v>
      </c>
      <c r="L121" s="345">
        <f t="shared" si="30"/>
        <v>0</v>
      </c>
    </row>
    <row r="122" spans="1:12" ht="12" customHeight="1" collapsed="1">
      <c r="A122" s="162" t="s">
        <v>179</v>
      </c>
      <c r="B122" s="163"/>
      <c r="C122" s="175"/>
      <c r="D122" s="166">
        <f aca="true" t="shared" si="52" ref="D122:I122">SUM(D123,D127,D137,D143,D146,D147)</f>
        <v>0</v>
      </c>
      <c r="E122" s="166">
        <f t="shared" si="52"/>
        <v>0</v>
      </c>
      <c r="F122" s="166">
        <f t="shared" si="52"/>
        <v>0</v>
      </c>
      <c r="G122" s="166">
        <f t="shared" si="52"/>
        <v>0</v>
      </c>
      <c r="H122" s="248">
        <f t="shared" si="52"/>
        <v>0</v>
      </c>
      <c r="I122" s="248">
        <f t="shared" si="52"/>
        <v>0</v>
      </c>
      <c r="J122" s="400">
        <f>G122/30.126</f>
        <v>0</v>
      </c>
      <c r="K122" s="404">
        <f t="shared" si="29"/>
        <v>0</v>
      </c>
      <c r="L122" s="405">
        <f t="shared" si="30"/>
        <v>0</v>
      </c>
    </row>
    <row r="123" spans="1:12" ht="12" customHeight="1" hidden="1" outlineLevel="1" collapsed="1">
      <c r="A123" s="80"/>
      <c r="B123" s="71">
        <v>610</v>
      </c>
      <c r="C123" s="72" t="s">
        <v>74</v>
      </c>
      <c r="D123" s="110">
        <f>SUM(D124:D126)</f>
        <v>0</v>
      </c>
      <c r="E123" s="110">
        <f>SUM(E124:E126)</f>
        <v>0</v>
      </c>
      <c r="F123" s="110">
        <f>SUM(F124:F126)</f>
        <v>0</v>
      </c>
      <c r="G123" s="110">
        <f>SUM(G124:G126)</f>
        <v>0</v>
      </c>
      <c r="H123" s="244">
        <f>SUM(H124:H126)</f>
        <v>0</v>
      </c>
      <c r="I123" s="246">
        <f t="shared" si="28"/>
        <v>0</v>
      </c>
      <c r="J123" s="400">
        <f>G123/30.126</f>
        <v>0</v>
      </c>
      <c r="K123" s="404">
        <f t="shared" si="29"/>
        <v>0</v>
      </c>
      <c r="L123" s="405">
        <f t="shared" si="30"/>
        <v>0</v>
      </c>
    </row>
    <row r="124" spans="1:12" ht="12" customHeight="1" hidden="1" outlineLevel="2">
      <c r="A124" s="67"/>
      <c r="B124" s="68">
        <v>611</v>
      </c>
      <c r="C124" s="42" t="s">
        <v>75</v>
      </c>
      <c r="D124" s="111"/>
      <c r="E124" s="111">
        <f>IF(ISNUMBER(D124),ROUND(D124*(1+E$2/100)/1000,0)*1000,"")</f>
      </c>
      <c r="F124" s="111">
        <f aca="true" t="shared" si="53" ref="F124:G126">IF(ISNUMBER(E124),ROUND(E124*(1+F$2/100)/1000,0)*1000,"")</f>
      </c>
      <c r="G124" s="111">
        <f t="shared" si="53"/>
      </c>
      <c r="H124" s="245">
        <v>0</v>
      </c>
      <c r="I124" s="246">
        <f t="shared" si="28"/>
        <v>0</v>
      </c>
      <c r="J124" s="400">
        <v>0</v>
      </c>
      <c r="K124" s="404">
        <f t="shared" si="29"/>
        <v>0</v>
      </c>
      <c r="L124" s="405">
        <f t="shared" si="30"/>
        <v>0</v>
      </c>
    </row>
    <row r="125" spans="1:12" ht="12" customHeight="1" hidden="1" outlineLevel="2">
      <c r="A125" s="67"/>
      <c r="B125" s="68">
        <v>612</v>
      </c>
      <c r="C125" s="42" t="s">
        <v>76</v>
      </c>
      <c r="D125" s="111"/>
      <c r="E125" s="111">
        <f>IF(ISNUMBER(D125),ROUND(D125*(1+E$2/100)/1000,0)*1000,"")</f>
      </c>
      <c r="F125" s="111">
        <f t="shared" si="53"/>
      </c>
      <c r="G125" s="111">
        <f t="shared" si="53"/>
      </c>
      <c r="H125" s="245">
        <v>0</v>
      </c>
      <c r="I125" s="246">
        <f t="shared" si="28"/>
        <v>0</v>
      </c>
      <c r="J125" s="400">
        <v>0</v>
      </c>
      <c r="K125" s="404">
        <f t="shared" si="29"/>
        <v>0</v>
      </c>
      <c r="L125" s="405">
        <f t="shared" si="30"/>
        <v>0</v>
      </c>
    </row>
    <row r="126" spans="1:12" ht="12" customHeight="1" hidden="1" outlineLevel="2">
      <c r="A126" s="67"/>
      <c r="B126" s="41">
        <v>614</v>
      </c>
      <c r="C126" s="42" t="s">
        <v>36</v>
      </c>
      <c r="D126" s="111"/>
      <c r="E126" s="111">
        <f>IF(ISNUMBER(D126),ROUND(D126*(1+E$2/100)/1000,0)*1000,"")</f>
      </c>
      <c r="F126" s="111">
        <f t="shared" si="53"/>
      </c>
      <c r="G126" s="111">
        <f t="shared" si="53"/>
      </c>
      <c r="H126" s="245">
        <v>0</v>
      </c>
      <c r="I126" s="246">
        <f t="shared" si="28"/>
        <v>0</v>
      </c>
      <c r="J126" s="400">
        <v>0</v>
      </c>
      <c r="K126" s="404">
        <f t="shared" si="29"/>
        <v>0</v>
      </c>
      <c r="L126" s="405">
        <f t="shared" si="30"/>
        <v>0</v>
      </c>
    </row>
    <row r="127" spans="1:12" ht="12" customHeight="1" hidden="1" outlineLevel="1" collapsed="1">
      <c r="A127" s="67"/>
      <c r="B127" s="87">
        <v>620</v>
      </c>
      <c r="C127" s="72" t="s">
        <v>55</v>
      </c>
      <c r="D127" s="110">
        <f>SUM(D128:D136)</f>
        <v>0</v>
      </c>
      <c r="E127" s="110">
        <f>SUM(E128:E136)</f>
        <v>0</v>
      </c>
      <c r="F127" s="110">
        <f>SUM(F128:F136)</f>
        <v>0</v>
      </c>
      <c r="G127" s="110">
        <f>SUM(G128:G136)</f>
        <v>0</v>
      </c>
      <c r="H127" s="244">
        <f>SUM(H128:H136)</f>
        <v>0</v>
      </c>
      <c r="I127" s="246">
        <f t="shared" si="28"/>
        <v>0</v>
      </c>
      <c r="J127" s="400">
        <f>G127/30.126</f>
        <v>0</v>
      </c>
      <c r="K127" s="404">
        <f t="shared" si="29"/>
        <v>0</v>
      </c>
      <c r="L127" s="405">
        <f t="shared" si="30"/>
        <v>0</v>
      </c>
    </row>
    <row r="128" spans="1:12" ht="12" customHeight="1" hidden="1" outlineLevel="2">
      <c r="A128" s="67"/>
      <c r="B128" s="68">
        <v>623</v>
      </c>
      <c r="C128" s="42" t="s">
        <v>78</v>
      </c>
      <c r="D128" s="111"/>
      <c r="E128" s="111">
        <f aca="true" t="shared" si="54" ref="E128:G136">IF(ISNUMBER(D128),ROUND(D128*(1+E$2/100)/1000,0)*1000,"")</f>
      </c>
      <c r="F128" s="111">
        <f t="shared" si="54"/>
      </c>
      <c r="G128" s="111">
        <f t="shared" si="54"/>
      </c>
      <c r="H128" s="245">
        <v>0</v>
      </c>
      <c r="I128" s="246">
        <f t="shared" si="28"/>
        <v>0</v>
      </c>
      <c r="J128" s="400">
        <v>0</v>
      </c>
      <c r="K128" s="404">
        <f t="shared" si="29"/>
        <v>0</v>
      </c>
      <c r="L128" s="405">
        <f t="shared" si="30"/>
        <v>0</v>
      </c>
    </row>
    <row r="129" spans="1:12" ht="12" customHeight="1" hidden="1" outlineLevel="2">
      <c r="A129" s="67"/>
      <c r="B129" s="68" t="s">
        <v>5</v>
      </c>
      <c r="C129" s="42" t="s">
        <v>79</v>
      </c>
      <c r="D129" s="111"/>
      <c r="E129" s="111">
        <f t="shared" si="54"/>
      </c>
      <c r="F129" s="111">
        <f t="shared" si="54"/>
      </c>
      <c r="G129" s="111">
        <f t="shared" si="54"/>
      </c>
      <c r="H129" s="245">
        <v>0</v>
      </c>
      <c r="I129" s="246">
        <f t="shared" si="28"/>
        <v>0</v>
      </c>
      <c r="J129" s="400">
        <v>0</v>
      </c>
      <c r="K129" s="404">
        <f t="shared" si="29"/>
        <v>0</v>
      </c>
      <c r="L129" s="405">
        <f t="shared" si="30"/>
        <v>0</v>
      </c>
    </row>
    <row r="130" spans="1:12" ht="12" customHeight="1" hidden="1" outlineLevel="2">
      <c r="A130" s="67"/>
      <c r="B130" s="68" t="s">
        <v>6</v>
      </c>
      <c r="C130" s="42" t="s">
        <v>80</v>
      </c>
      <c r="D130" s="111"/>
      <c r="E130" s="111">
        <f t="shared" si="54"/>
      </c>
      <c r="F130" s="111">
        <f t="shared" si="54"/>
      </c>
      <c r="G130" s="111">
        <f t="shared" si="54"/>
      </c>
      <c r="H130" s="245">
        <v>0</v>
      </c>
      <c r="I130" s="246">
        <f t="shared" si="28"/>
        <v>0</v>
      </c>
      <c r="J130" s="400">
        <v>0</v>
      </c>
      <c r="K130" s="404">
        <f t="shared" si="29"/>
        <v>0</v>
      </c>
      <c r="L130" s="405">
        <f t="shared" si="30"/>
        <v>0</v>
      </c>
    </row>
    <row r="131" spans="1:12" ht="12" customHeight="1" hidden="1" outlineLevel="2">
      <c r="A131" s="67"/>
      <c r="B131" s="41">
        <v>625003</v>
      </c>
      <c r="C131" s="42" t="s">
        <v>81</v>
      </c>
      <c r="D131" s="111"/>
      <c r="E131" s="111">
        <f t="shared" si="54"/>
      </c>
      <c r="F131" s="111">
        <f t="shared" si="54"/>
      </c>
      <c r="G131" s="111">
        <f t="shared" si="54"/>
      </c>
      <c r="H131" s="245">
        <v>0</v>
      </c>
      <c r="I131" s="246">
        <f t="shared" si="28"/>
        <v>0</v>
      </c>
      <c r="J131" s="400">
        <v>0</v>
      </c>
      <c r="K131" s="404">
        <f t="shared" si="29"/>
        <v>0</v>
      </c>
      <c r="L131" s="405">
        <f t="shared" si="30"/>
        <v>0</v>
      </c>
    </row>
    <row r="132" spans="1:12" ht="12" customHeight="1" hidden="1" outlineLevel="2">
      <c r="A132" s="67"/>
      <c r="B132" s="41">
        <v>625004</v>
      </c>
      <c r="C132" s="42" t="s">
        <v>82</v>
      </c>
      <c r="D132" s="111"/>
      <c r="E132" s="111">
        <f t="shared" si="54"/>
      </c>
      <c r="F132" s="111">
        <f t="shared" si="54"/>
      </c>
      <c r="G132" s="111">
        <f t="shared" si="54"/>
      </c>
      <c r="H132" s="245">
        <v>0</v>
      </c>
      <c r="I132" s="246">
        <f t="shared" si="28"/>
        <v>0</v>
      </c>
      <c r="J132" s="400">
        <v>0</v>
      </c>
      <c r="K132" s="404">
        <f t="shared" si="29"/>
        <v>0</v>
      </c>
      <c r="L132" s="405">
        <f t="shared" si="30"/>
        <v>0</v>
      </c>
    </row>
    <row r="133" spans="1:12" ht="12" customHeight="1" hidden="1" outlineLevel="2">
      <c r="A133" s="67"/>
      <c r="B133" s="41">
        <v>625005</v>
      </c>
      <c r="C133" s="42" t="s">
        <v>83</v>
      </c>
      <c r="D133" s="111"/>
      <c r="E133" s="111">
        <f t="shared" si="54"/>
      </c>
      <c r="F133" s="111">
        <f t="shared" si="54"/>
      </c>
      <c r="G133" s="111">
        <f t="shared" si="54"/>
      </c>
      <c r="H133" s="245">
        <v>0</v>
      </c>
      <c r="I133" s="246">
        <f t="shared" si="28"/>
        <v>0</v>
      </c>
      <c r="J133" s="400">
        <v>0</v>
      </c>
      <c r="K133" s="404">
        <f t="shared" si="29"/>
        <v>0</v>
      </c>
      <c r="L133" s="405">
        <f t="shared" si="30"/>
        <v>0</v>
      </c>
    </row>
    <row r="134" spans="1:12" ht="12" customHeight="1" hidden="1" outlineLevel="2">
      <c r="A134" s="67"/>
      <c r="B134" s="41">
        <v>625007</v>
      </c>
      <c r="C134" s="42" t="s">
        <v>84</v>
      </c>
      <c r="D134" s="111"/>
      <c r="E134" s="111">
        <f t="shared" si="54"/>
      </c>
      <c r="F134" s="111">
        <f t="shared" si="54"/>
      </c>
      <c r="G134" s="111">
        <f t="shared" si="54"/>
      </c>
      <c r="H134" s="245">
        <v>0</v>
      </c>
      <c r="I134" s="246">
        <f aca="true" t="shared" si="55" ref="I134:I195">H134*1.08</f>
        <v>0</v>
      </c>
      <c r="J134" s="400">
        <v>0</v>
      </c>
      <c r="K134" s="404">
        <f t="shared" si="29"/>
        <v>0</v>
      </c>
      <c r="L134" s="405">
        <f t="shared" si="30"/>
        <v>0</v>
      </c>
    </row>
    <row r="135" spans="1:12" ht="12" customHeight="1" hidden="1" outlineLevel="2">
      <c r="A135" s="67"/>
      <c r="B135" s="68">
        <v>627</v>
      </c>
      <c r="C135" s="42" t="s">
        <v>85</v>
      </c>
      <c r="D135" s="111"/>
      <c r="E135" s="111">
        <f t="shared" si="54"/>
      </c>
      <c r="F135" s="111">
        <f>IF(ISNUMBER(E135),ROUND(E135*(1+F$2/100)/1000,0)*1000,"")</f>
      </c>
      <c r="G135" s="111">
        <f>IF(ISNUMBER(F135),ROUND(F135*(1+G$2/100)/1000,0)*1000,"")</f>
      </c>
      <c r="H135" s="245">
        <v>0</v>
      </c>
      <c r="I135" s="246">
        <f t="shared" si="55"/>
        <v>0</v>
      </c>
      <c r="J135" s="400">
        <v>0</v>
      </c>
      <c r="K135" s="404">
        <f aca="true" t="shared" si="56" ref="K135:K198">H135/30.126</f>
        <v>0</v>
      </c>
      <c r="L135" s="405">
        <f t="shared" si="30"/>
        <v>0</v>
      </c>
    </row>
    <row r="136" spans="1:12" ht="12" customHeight="1" hidden="1" outlineLevel="2">
      <c r="A136" s="67"/>
      <c r="B136" s="68"/>
      <c r="C136" s="42"/>
      <c r="D136" s="110"/>
      <c r="E136" s="110">
        <f t="shared" si="54"/>
      </c>
      <c r="F136" s="110">
        <f>IF(ISNUMBER(E136),ROUND(E136*(1+F$2/100)/1000,0)*1000,"")</f>
      </c>
      <c r="G136" s="110">
        <f>IF(ISNUMBER(F136),ROUND(F136*(1+G$2/100)/1000,0)*1000,"")</f>
      </c>
      <c r="H136" s="244">
        <v>0</v>
      </c>
      <c r="I136" s="246">
        <f t="shared" si="55"/>
        <v>0</v>
      </c>
      <c r="J136" s="400">
        <v>0</v>
      </c>
      <c r="K136" s="404">
        <f t="shared" si="56"/>
        <v>0</v>
      </c>
      <c r="L136" s="405">
        <f aca="true" t="shared" si="57" ref="L136:L199">I136/30.126</f>
        <v>0</v>
      </c>
    </row>
    <row r="137" spans="1:12" ht="12" customHeight="1" hidden="1" outlineLevel="1" collapsed="1">
      <c r="A137" s="67"/>
      <c r="B137" s="71">
        <v>633</v>
      </c>
      <c r="C137" s="81" t="s">
        <v>49</v>
      </c>
      <c r="D137" s="110">
        <f>SUM(D138:D142)</f>
        <v>0</v>
      </c>
      <c r="E137" s="110">
        <f>SUM(E138:E142)</f>
        <v>0</v>
      </c>
      <c r="F137" s="110">
        <f>SUM(F138:F142)</f>
        <v>0</v>
      </c>
      <c r="G137" s="110">
        <f>SUM(G138:G142)</f>
        <v>0</v>
      </c>
      <c r="H137" s="244">
        <f>SUM(H138:H142)</f>
        <v>0</v>
      </c>
      <c r="I137" s="246">
        <f t="shared" si="55"/>
        <v>0</v>
      </c>
      <c r="J137" s="400">
        <v>0</v>
      </c>
      <c r="K137" s="404">
        <f t="shared" si="56"/>
        <v>0</v>
      </c>
      <c r="L137" s="405">
        <f t="shared" si="57"/>
        <v>0</v>
      </c>
    </row>
    <row r="138" spans="1:12" ht="12" customHeight="1" hidden="1" outlineLevel="2">
      <c r="A138" s="67"/>
      <c r="B138" s="41">
        <v>633010</v>
      </c>
      <c r="C138" s="42" t="s">
        <v>73</v>
      </c>
      <c r="D138" s="110"/>
      <c r="E138" s="110">
        <f>IF(ISNUMBER(D138),ROUND(D138*(1+E$2/100)/1000,0)*1000,"")</f>
      </c>
      <c r="F138" s="110">
        <f aca="true" t="shared" si="58" ref="F138:G140">IF(ISNUMBER(E138),ROUND(E138*(1+F$2/100)/1000,0)*1000,"")</f>
      </c>
      <c r="G138" s="110">
        <f t="shared" si="58"/>
      </c>
      <c r="H138" s="244">
        <v>0</v>
      </c>
      <c r="I138" s="246">
        <f t="shared" si="55"/>
        <v>0</v>
      </c>
      <c r="J138" s="400">
        <v>0</v>
      </c>
      <c r="K138" s="404">
        <f t="shared" si="56"/>
        <v>0</v>
      </c>
      <c r="L138" s="405">
        <f t="shared" si="57"/>
        <v>0</v>
      </c>
    </row>
    <row r="139" spans="1:12" ht="12" customHeight="1" hidden="1" outlineLevel="2">
      <c r="A139" s="67"/>
      <c r="B139" s="41">
        <v>633006</v>
      </c>
      <c r="C139" s="42" t="s">
        <v>37</v>
      </c>
      <c r="D139" s="110"/>
      <c r="E139" s="110">
        <f>IF(ISNUMBER(D139),ROUND(D139*(1+E$2/100)/1000,0)*1000,"")</f>
      </c>
      <c r="F139" s="110">
        <f t="shared" si="58"/>
      </c>
      <c r="G139" s="110">
        <f t="shared" si="58"/>
      </c>
      <c r="H139" s="244">
        <v>0</v>
      </c>
      <c r="I139" s="246">
        <f t="shared" si="55"/>
        <v>0</v>
      </c>
      <c r="J139" s="400">
        <v>0</v>
      </c>
      <c r="K139" s="404">
        <f t="shared" si="56"/>
        <v>0</v>
      </c>
      <c r="L139" s="405">
        <f t="shared" si="57"/>
        <v>0</v>
      </c>
    </row>
    <row r="140" spans="1:12" ht="12" customHeight="1" hidden="1" outlineLevel="2">
      <c r="A140" s="67"/>
      <c r="B140" s="41">
        <v>633004</v>
      </c>
      <c r="C140" s="42" t="s">
        <v>46</v>
      </c>
      <c r="D140" s="110"/>
      <c r="E140" s="110">
        <f>IF(ISNUMBER(D140),ROUND(D140*(1+E$2/100)/1000,0)*1000,"")</f>
      </c>
      <c r="F140" s="110">
        <f t="shared" si="58"/>
      </c>
      <c r="G140" s="110">
        <f t="shared" si="58"/>
      </c>
      <c r="H140" s="244">
        <v>0</v>
      </c>
      <c r="I140" s="246">
        <f t="shared" si="55"/>
        <v>0</v>
      </c>
      <c r="J140" s="400">
        <v>0</v>
      </c>
      <c r="K140" s="404">
        <f t="shared" si="56"/>
        <v>0</v>
      </c>
      <c r="L140" s="405">
        <f t="shared" si="57"/>
        <v>0</v>
      </c>
    </row>
    <row r="141" spans="1:12" ht="12" customHeight="1" hidden="1" outlineLevel="2">
      <c r="A141" s="67"/>
      <c r="B141" s="71">
        <v>637</v>
      </c>
      <c r="C141" s="81" t="s">
        <v>51</v>
      </c>
      <c r="D141" s="110"/>
      <c r="E141" s="110">
        <f>IF(ISNUMBER(D141),ROUND(D141*(1+E$2/100)/1000,0)*1000,"")</f>
      </c>
      <c r="F141" s="110">
        <f>IF(ISNUMBER(E141),ROUND(E141*(1+F$2/100)/1000,0)*1000,"")</f>
      </c>
      <c r="G141" s="110">
        <f>IF(ISNUMBER(F141),ROUND(F141*(1+G$2/100)/1000,0)*1000,"")</f>
      </c>
      <c r="H141" s="244">
        <v>0</v>
      </c>
      <c r="I141" s="246">
        <f t="shared" si="55"/>
        <v>0</v>
      </c>
      <c r="J141" s="400">
        <v>0</v>
      </c>
      <c r="K141" s="404">
        <f t="shared" si="56"/>
        <v>0</v>
      </c>
      <c r="L141" s="405">
        <f t="shared" si="57"/>
        <v>0</v>
      </c>
    </row>
    <row r="142" spans="1:12" ht="12" customHeight="1" hidden="1" outlineLevel="2">
      <c r="A142" s="67"/>
      <c r="B142" s="41">
        <v>633006</v>
      </c>
      <c r="C142" s="42" t="s">
        <v>92</v>
      </c>
      <c r="D142" s="111"/>
      <c r="E142" s="111">
        <f>IF(ISNUMBER(D142),ROUND(D142*(1+E$2/100)/1000,0)*1000,"")</f>
      </c>
      <c r="F142" s="111">
        <f>IF(ISNUMBER(E142),ROUND(E142*(1+F$2/100)/1000,0)*1000,"")</f>
      </c>
      <c r="G142" s="111">
        <f>IF(ISNUMBER(F142),ROUND(F142*(1+G$2/100)/1000,0)*1000,"")</f>
      </c>
      <c r="H142" s="245">
        <v>0</v>
      </c>
      <c r="I142" s="246">
        <f t="shared" si="55"/>
        <v>0</v>
      </c>
      <c r="J142" s="400">
        <v>0</v>
      </c>
      <c r="K142" s="404">
        <f t="shared" si="56"/>
        <v>0</v>
      </c>
      <c r="L142" s="405">
        <f t="shared" si="57"/>
        <v>0</v>
      </c>
    </row>
    <row r="143" spans="1:12" ht="12" customHeight="1" hidden="1" outlineLevel="1" collapsed="1">
      <c r="A143" s="67"/>
      <c r="B143" s="71">
        <v>634</v>
      </c>
      <c r="C143" s="81" t="s">
        <v>10</v>
      </c>
      <c r="D143" s="110">
        <f>SUM(D144:D146)</f>
        <v>0</v>
      </c>
      <c r="E143" s="110">
        <f>SUM(E144:E146)</f>
        <v>0</v>
      </c>
      <c r="F143" s="110">
        <f>SUM(F144:F146)</f>
        <v>0</v>
      </c>
      <c r="G143" s="110">
        <f>SUM(G144:G146)</f>
        <v>0</v>
      </c>
      <c r="H143" s="244">
        <f>SUM(H144:H146)</f>
        <v>0</v>
      </c>
      <c r="I143" s="246">
        <f t="shared" si="55"/>
        <v>0</v>
      </c>
      <c r="J143" s="400">
        <v>0</v>
      </c>
      <c r="K143" s="404">
        <f t="shared" si="56"/>
        <v>0</v>
      </c>
      <c r="L143" s="405">
        <f t="shared" si="57"/>
        <v>0</v>
      </c>
    </row>
    <row r="144" spans="1:12" ht="12" customHeight="1" hidden="1" outlineLevel="2">
      <c r="A144" s="67"/>
      <c r="B144" s="41">
        <v>634001</v>
      </c>
      <c r="C144" s="113" t="s">
        <v>96</v>
      </c>
      <c r="D144" s="111"/>
      <c r="E144" s="111">
        <f>IF(ISNUMBER(D144),ROUND(D144*(1+E$2/100)/1000,0)*1000,"")</f>
      </c>
      <c r="F144" s="111">
        <f aca="true" t="shared" si="59" ref="F144:G146">IF(ISNUMBER(E144),ROUND(E144*(1+F$2/100)/1000,0)*1000,"")</f>
      </c>
      <c r="G144" s="111">
        <f t="shared" si="59"/>
      </c>
      <c r="H144" s="245">
        <v>0</v>
      </c>
      <c r="I144" s="246">
        <f t="shared" si="55"/>
        <v>0</v>
      </c>
      <c r="J144" s="400">
        <v>0</v>
      </c>
      <c r="K144" s="404">
        <f t="shared" si="56"/>
        <v>0</v>
      </c>
      <c r="L144" s="405">
        <f t="shared" si="57"/>
        <v>0</v>
      </c>
    </row>
    <row r="145" spans="1:12" ht="12" customHeight="1" hidden="1" outlineLevel="2">
      <c r="A145" s="67"/>
      <c r="B145" s="41">
        <v>634002</v>
      </c>
      <c r="C145" s="113" t="s">
        <v>97</v>
      </c>
      <c r="D145" s="111"/>
      <c r="E145" s="111">
        <f>IF(ISNUMBER(D145),ROUND(D145*(1+E$2/100)/1000,0)*1000,"")</f>
      </c>
      <c r="F145" s="111">
        <f t="shared" si="59"/>
      </c>
      <c r="G145" s="111">
        <f t="shared" si="59"/>
      </c>
      <c r="H145" s="245">
        <v>0</v>
      </c>
      <c r="I145" s="246">
        <f t="shared" si="55"/>
        <v>0</v>
      </c>
      <c r="J145" s="400">
        <v>0</v>
      </c>
      <c r="K145" s="404">
        <f t="shared" si="56"/>
        <v>0</v>
      </c>
      <c r="L145" s="405">
        <f t="shared" si="57"/>
        <v>0</v>
      </c>
    </row>
    <row r="146" spans="1:12" ht="12" customHeight="1" hidden="1" outlineLevel="1">
      <c r="A146" s="67"/>
      <c r="B146" s="41">
        <v>634003</v>
      </c>
      <c r="C146" s="42" t="s">
        <v>98</v>
      </c>
      <c r="D146" s="112"/>
      <c r="E146" s="112">
        <f>IF(ISNUMBER(D146),ROUND(D146*(1+E$2/100)/1000,0)*1000,"")</f>
      </c>
      <c r="F146" s="112">
        <f t="shared" si="59"/>
      </c>
      <c r="G146" s="112">
        <f t="shared" si="59"/>
      </c>
      <c r="H146" s="247">
        <v>0</v>
      </c>
      <c r="I146" s="246">
        <f t="shared" si="55"/>
        <v>0</v>
      </c>
      <c r="J146" s="400">
        <v>0</v>
      </c>
      <c r="K146" s="404">
        <f t="shared" si="56"/>
        <v>0</v>
      </c>
      <c r="L146" s="405">
        <f t="shared" si="57"/>
        <v>0</v>
      </c>
    </row>
    <row r="147" spans="1:12" ht="12" customHeight="1" hidden="1" outlineLevel="1" collapsed="1">
      <c r="A147" s="67"/>
      <c r="B147" s="71">
        <v>635</v>
      </c>
      <c r="C147" s="81" t="s">
        <v>50</v>
      </c>
      <c r="D147" s="110">
        <f>SUM(D148:D150)</f>
        <v>0</v>
      </c>
      <c r="E147" s="110">
        <f>SUM(E148:E150)</f>
        <v>0</v>
      </c>
      <c r="F147" s="110">
        <f>SUM(F148:F150)</f>
        <v>0</v>
      </c>
      <c r="G147" s="110">
        <f>SUM(G148:G150)</f>
        <v>0</v>
      </c>
      <c r="H147" s="244">
        <f>SUM(H148:H150)</f>
        <v>0</v>
      </c>
      <c r="I147" s="246">
        <f t="shared" si="55"/>
        <v>0</v>
      </c>
      <c r="J147" s="400">
        <v>0</v>
      </c>
      <c r="K147" s="404">
        <f t="shared" si="56"/>
        <v>0</v>
      </c>
      <c r="L147" s="405">
        <f t="shared" si="57"/>
        <v>0</v>
      </c>
    </row>
    <row r="148" spans="1:12" ht="11.25" customHeight="1" hidden="1" outlineLevel="2">
      <c r="A148" s="67"/>
      <c r="B148" s="41">
        <v>635004</v>
      </c>
      <c r="C148" s="113" t="s">
        <v>104</v>
      </c>
      <c r="D148" s="111"/>
      <c r="E148" s="111">
        <f>IF(ISNUMBER(D148),ROUND(D148*(1+E$2/100)/1000,0)*1000,"")</f>
      </c>
      <c r="F148" s="111">
        <f aca="true" t="shared" si="60" ref="F148:G150">IF(ISNUMBER(E148),ROUND(E148*(1+F$2/100)/1000,0)*1000,"")</f>
      </c>
      <c r="G148" s="111">
        <f t="shared" si="60"/>
      </c>
      <c r="H148" s="245">
        <v>0</v>
      </c>
      <c r="I148" s="246">
        <f t="shared" si="55"/>
        <v>0</v>
      </c>
      <c r="J148" s="400">
        <v>0</v>
      </c>
      <c r="K148" s="404">
        <f t="shared" si="56"/>
        <v>0</v>
      </c>
      <c r="L148" s="405">
        <f t="shared" si="57"/>
        <v>0</v>
      </c>
    </row>
    <row r="149" spans="1:12" ht="12" customHeight="1" hidden="1" outlineLevel="2">
      <c r="A149" s="67"/>
      <c r="B149" s="41">
        <v>635006</v>
      </c>
      <c r="C149" s="42" t="s">
        <v>103</v>
      </c>
      <c r="D149" s="111"/>
      <c r="E149" s="111">
        <f>IF(ISNUMBER(D149),ROUND(D149*(1+E$2/100)/1000,0)*1000,"")</f>
      </c>
      <c r="F149" s="111">
        <f t="shared" si="60"/>
      </c>
      <c r="G149" s="111">
        <f t="shared" si="60"/>
      </c>
      <c r="H149" s="245">
        <v>0</v>
      </c>
      <c r="I149" s="246">
        <f t="shared" si="55"/>
        <v>0</v>
      </c>
      <c r="J149" s="400">
        <v>0</v>
      </c>
      <c r="K149" s="404">
        <f t="shared" si="56"/>
        <v>0</v>
      </c>
      <c r="L149" s="405">
        <f t="shared" si="57"/>
        <v>0</v>
      </c>
    </row>
    <row r="150" spans="1:12" ht="12" customHeight="1" hidden="1" outlineLevel="2">
      <c r="A150" s="67"/>
      <c r="B150" s="68"/>
      <c r="C150" s="83"/>
      <c r="D150" s="110"/>
      <c r="E150" s="110">
        <f>IF(ISNUMBER(D150),ROUND(D150*(1+E$2/100)/1000,0)*1000,"")</f>
      </c>
      <c r="F150" s="110">
        <f t="shared" si="60"/>
      </c>
      <c r="G150" s="110">
        <f t="shared" si="60"/>
      </c>
      <c r="H150" s="244">
        <v>0</v>
      </c>
      <c r="I150" s="246">
        <f t="shared" si="55"/>
        <v>0</v>
      </c>
      <c r="J150" s="400">
        <v>0</v>
      </c>
      <c r="K150" s="404">
        <f t="shared" si="56"/>
        <v>0</v>
      </c>
      <c r="L150" s="405">
        <f t="shared" si="57"/>
        <v>0</v>
      </c>
    </row>
    <row r="151" spans="1:12" ht="12" customHeight="1" collapsed="1">
      <c r="A151" s="162" t="s">
        <v>39</v>
      </c>
      <c r="B151" s="163"/>
      <c r="C151" s="164"/>
      <c r="D151" s="171">
        <f aca="true" t="shared" si="61" ref="D151:I151">D152+D154+D156</f>
        <v>0</v>
      </c>
      <c r="E151" s="171">
        <f t="shared" si="61"/>
        <v>0</v>
      </c>
      <c r="F151" s="171">
        <f t="shared" si="61"/>
        <v>0</v>
      </c>
      <c r="G151" s="171">
        <f t="shared" si="61"/>
        <v>0</v>
      </c>
      <c r="H151" s="249">
        <f t="shared" si="61"/>
        <v>0</v>
      </c>
      <c r="I151" s="249">
        <f t="shared" si="61"/>
        <v>0</v>
      </c>
      <c r="J151" s="400">
        <v>0</v>
      </c>
      <c r="K151" s="404">
        <f t="shared" si="56"/>
        <v>0</v>
      </c>
      <c r="L151" s="405">
        <f t="shared" si="57"/>
        <v>0</v>
      </c>
    </row>
    <row r="152" spans="1:12" ht="12" customHeight="1" hidden="1" outlineLevel="1" collapsed="1">
      <c r="A152" s="80"/>
      <c r="B152" s="71">
        <v>610</v>
      </c>
      <c r="C152" s="72" t="s">
        <v>74</v>
      </c>
      <c r="D152" s="110">
        <f>IF(ISNUMBER(D153),D153,0)</f>
        <v>0</v>
      </c>
      <c r="E152" s="110">
        <f>IF(ISNUMBER(E153),E153,0)</f>
        <v>0</v>
      </c>
      <c r="F152" s="110">
        <f>IF(ISNUMBER(F153),F153,0)</f>
        <v>0</v>
      </c>
      <c r="G152" s="110">
        <f>IF(ISNUMBER(G153),G153,0)</f>
        <v>0</v>
      </c>
      <c r="H152" s="244">
        <f>IF(ISNUMBER(H153),H153,0)</f>
        <v>0</v>
      </c>
      <c r="I152" s="246">
        <f t="shared" si="55"/>
        <v>0</v>
      </c>
      <c r="J152" s="400">
        <v>0</v>
      </c>
      <c r="K152" s="404">
        <f t="shared" si="56"/>
        <v>0</v>
      </c>
      <c r="L152" s="405">
        <f t="shared" si="57"/>
        <v>0</v>
      </c>
    </row>
    <row r="153" spans="1:12" ht="12" customHeight="1" hidden="1" outlineLevel="2">
      <c r="A153" s="67"/>
      <c r="B153" s="68">
        <v>611</v>
      </c>
      <c r="C153" s="42" t="s">
        <v>75</v>
      </c>
      <c r="D153" s="111"/>
      <c r="E153" s="111">
        <f>IF(ISNUMBER(D153),ROUND(D153*(1+E$2/100)/1000,0)*1000,"")</f>
      </c>
      <c r="F153" s="111">
        <f>IF(ISNUMBER(E153),ROUND(E153*(1+F$2/100)/1000,0)*1000,"")</f>
      </c>
      <c r="G153" s="111">
        <f>IF(ISNUMBER(F153),ROUND(F153*(1+G$2/100)/1000,0)*1000,"")</f>
      </c>
      <c r="H153" s="245">
        <v>0</v>
      </c>
      <c r="I153" s="246">
        <f t="shared" si="55"/>
        <v>0</v>
      </c>
      <c r="J153" s="400">
        <v>0</v>
      </c>
      <c r="K153" s="404">
        <f t="shared" si="56"/>
        <v>0</v>
      </c>
      <c r="L153" s="405">
        <f t="shared" si="57"/>
        <v>0</v>
      </c>
    </row>
    <row r="154" spans="1:12" ht="12" customHeight="1" hidden="1" outlineLevel="1" collapsed="1">
      <c r="A154" s="67"/>
      <c r="B154" s="87">
        <v>620</v>
      </c>
      <c r="C154" s="72" t="s">
        <v>55</v>
      </c>
      <c r="D154" s="112">
        <f>IF(ISNUMBER(D155),D155,0)</f>
        <v>0</v>
      </c>
      <c r="E154" s="112">
        <f>IF(ISNUMBER(E155),E155,0)</f>
        <v>0</v>
      </c>
      <c r="F154" s="112">
        <f>IF(ISNUMBER(F155),F155,0)</f>
        <v>0</v>
      </c>
      <c r="G154" s="112">
        <f>IF(ISNUMBER(G155),G155,0)</f>
        <v>0</v>
      </c>
      <c r="H154" s="247">
        <f>IF(ISNUMBER(H155),H155,0)</f>
        <v>0</v>
      </c>
      <c r="I154" s="246">
        <f t="shared" si="55"/>
        <v>0</v>
      </c>
      <c r="J154" s="400">
        <v>0</v>
      </c>
      <c r="K154" s="404">
        <f t="shared" si="56"/>
        <v>0</v>
      </c>
      <c r="L154" s="405">
        <f t="shared" si="57"/>
        <v>0</v>
      </c>
    </row>
    <row r="155" spans="1:12" ht="12" customHeight="1" hidden="1" outlineLevel="2">
      <c r="A155" s="67"/>
      <c r="B155" s="117">
        <v>620</v>
      </c>
      <c r="C155" s="114" t="s">
        <v>55</v>
      </c>
      <c r="D155" s="111"/>
      <c r="E155" s="111">
        <f>IF(ISNUMBER(D155),ROUND(D155*(1+E$2/100)/1000,0)*1000,"")</f>
      </c>
      <c r="F155" s="111">
        <f>IF(ISNUMBER(E155),ROUND(E155*(1+F$2/100)/1000,0)*1000,"")</f>
      </c>
      <c r="G155" s="111">
        <f>IF(ISNUMBER(F155),ROUND(F155*(1+G$2/100)/1000,0)*1000,"")</f>
      </c>
      <c r="H155" s="245">
        <v>0</v>
      </c>
      <c r="I155" s="246">
        <f t="shared" si="55"/>
        <v>0</v>
      </c>
      <c r="J155" s="400">
        <v>0</v>
      </c>
      <c r="K155" s="404">
        <f t="shared" si="56"/>
        <v>0</v>
      </c>
      <c r="L155" s="405">
        <f t="shared" si="57"/>
        <v>0</v>
      </c>
    </row>
    <row r="156" spans="1:12" ht="12" customHeight="1" hidden="1" outlineLevel="1" collapsed="1">
      <c r="A156" s="67"/>
      <c r="B156" s="71">
        <v>637</v>
      </c>
      <c r="C156" s="81" t="s">
        <v>51</v>
      </c>
      <c r="D156" s="110">
        <f>SUM(D157:D158)</f>
        <v>0</v>
      </c>
      <c r="E156" s="110">
        <f>SUM(E157:E158)</f>
        <v>0</v>
      </c>
      <c r="F156" s="110">
        <f>SUM(F157:F158)</f>
        <v>0</v>
      </c>
      <c r="G156" s="110">
        <f>SUM(G157:G158)</f>
        <v>0</v>
      </c>
      <c r="H156" s="244">
        <f>SUM(H157:H158)</f>
        <v>0</v>
      </c>
      <c r="I156" s="246">
        <f t="shared" si="55"/>
        <v>0</v>
      </c>
      <c r="J156" s="400">
        <v>0</v>
      </c>
      <c r="K156" s="404">
        <f t="shared" si="56"/>
        <v>0</v>
      </c>
      <c r="L156" s="405">
        <f t="shared" si="57"/>
        <v>0</v>
      </c>
    </row>
    <row r="157" spans="1:12" ht="12" customHeight="1" hidden="1" outlineLevel="2">
      <c r="A157" s="67"/>
      <c r="B157" s="41">
        <v>637001</v>
      </c>
      <c r="C157" s="42" t="s">
        <v>106</v>
      </c>
      <c r="D157" s="111"/>
      <c r="E157" s="111">
        <f aca="true" t="shared" si="62" ref="E157:G158">IF(ISNUMBER(D157),ROUND(D157*(1+E$2/100)/1000,0)*1000,"")</f>
      </c>
      <c r="F157" s="111">
        <f t="shared" si="62"/>
      </c>
      <c r="G157" s="111">
        <f t="shared" si="62"/>
      </c>
      <c r="H157" s="245">
        <v>0</v>
      </c>
      <c r="I157" s="246">
        <f t="shared" si="55"/>
        <v>0</v>
      </c>
      <c r="J157" s="400">
        <v>0</v>
      </c>
      <c r="K157" s="404">
        <f t="shared" si="56"/>
        <v>0</v>
      </c>
      <c r="L157" s="405">
        <f t="shared" si="57"/>
        <v>0</v>
      </c>
    </row>
    <row r="158" spans="1:12" ht="12" customHeight="1" hidden="1" outlineLevel="2">
      <c r="A158" s="67"/>
      <c r="B158" s="41"/>
      <c r="C158" s="42"/>
      <c r="D158" s="110"/>
      <c r="E158" s="110">
        <f t="shared" si="62"/>
      </c>
      <c r="F158" s="110">
        <f t="shared" si="62"/>
      </c>
      <c r="G158" s="110">
        <f t="shared" si="62"/>
      </c>
      <c r="H158" s="244">
        <v>0</v>
      </c>
      <c r="I158" s="246">
        <f t="shared" si="55"/>
        <v>0</v>
      </c>
      <c r="J158" s="400">
        <v>0</v>
      </c>
      <c r="K158" s="404">
        <f t="shared" si="56"/>
        <v>0</v>
      </c>
      <c r="L158" s="405">
        <f t="shared" si="57"/>
        <v>0</v>
      </c>
    </row>
    <row r="159" spans="1:12" ht="12" customHeight="1" collapsed="1">
      <c r="A159" s="162" t="s">
        <v>19</v>
      </c>
      <c r="B159" s="163"/>
      <c r="C159" s="164"/>
      <c r="D159" s="166">
        <f aca="true" t="shared" si="63" ref="D159:I159">D160</f>
        <v>0</v>
      </c>
      <c r="E159" s="166">
        <f t="shared" si="63"/>
        <v>0</v>
      </c>
      <c r="F159" s="166">
        <f t="shared" si="63"/>
        <v>0</v>
      </c>
      <c r="G159" s="166">
        <f t="shared" si="63"/>
        <v>0</v>
      </c>
      <c r="H159" s="248">
        <f t="shared" si="63"/>
        <v>0</v>
      </c>
      <c r="I159" s="248">
        <f t="shared" si="63"/>
        <v>0</v>
      </c>
      <c r="J159" s="400">
        <v>0</v>
      </c>
      <c r="K159" s="404">
        <f t="shared" si="56"/>
        <v>0</v>
      </c>
      <c r="L159" s="405">
        <f t="shared" si="57"/>
        <v>0</v>
      </c>
    </row>
    <row r="160" spans="1:12" ht="12" customHeight="1" hidden="1" outlineLevel="1">
      <c r="A160" s="80"/>
      <c r="B160" s="71">
        <v>637</v>
      </c>
      <c r="C160" s="81" t="s">
        <v>51</v>
      </c>
      <c r="D160" s="110">
        <f>SUM(D161:D163)</f>
        <v>0</v>
      </c>
      <c r="E160" s="110">
        <f>SUM(E161:E163)</f>
        <v>0</v>
      </c>
      <c r="F160" s="110">
        <f>SUM(F161:F163)</f>
        <v>0</v>
      </c>
      <c r="G160" s="110">
        <f>SUM(G161:G163)</f>
        <v>0</v>
      </c>
      <c r="H160" s="244">
        <f>SUM(H161:H163)</f>
        <v>0</v>
      </c>
      <c r="I160" s="246">
        <f t="shared" si="55"/>
        <v>0</v>
      </c>
      <c r="J160" s="400">
        <v>0</v>
      </c>
      <c r="K160" s="404">
        <f t="shared" si="56"/>
        <v>0</v>
      </c>
      <c r="L160" s="405">
        <f t="shared" si="57"/>
        <v>0</v>
      </c>
    </row>
    <row r="161" spans="1:12" ht="12" customHeight="1" hidden="1" outlineLevel="2">
      <c r="A161" s="67"/>
      <c r="B161" s="41">
        <v>637004</v>
      </c>
      <c r="C161" s="42" t="s">
        <v>108</v>
      </c>
      <c r="D161" s="111"/>
      <c r="E161" s="111">
        <f>IF(ISNUMBER(D161),ROUND(D161*(1+E$2/100)/1000,0)*1000,"")</f>
      </c>
      <c r="F161" s="111">
        <f aca="true" t="shared" si="64" ref="F161:G163">IF(ISNUMBER(E161),ROUND(E161*(1+F$2/100)/1000,0)*1000,"")</f>
      </c>
      <c r="G161" s="111">
        <f t="shared" si="64"/>
      </c>
      <c r="H161" s="245">
        <v>0</v>
      </c>
      <c r="I161" s="246">
        <f t="shared" si="55"/>
        <v>0</v>
      </c>
      <c r="J161" s="400">
        <v>0</v>
      </c>
      <c r="K161" s="404">
        <f t="shared" si="56"/>
        <v>0</v>
      </c>
      <c r="L161" s="405">
        <f t="shared" si="57"/>
        <v>0</v>
      </c>
    </row>
    <row r="162" spans="1:12" ht="12" customHeight="1" hidden="1" outlineLevel="2">
      <c r="A162" s="67"/>
      <c r="B162" s="41">
        <v>637005</v>
      </c>
      <c r="C162" s="86" t="s">
        <v>109</v>
      </c>
      <c r="D162" s="111"/>
      <c r="E162" s="111">
        <f>IF(ISNUMBER(D162),ROUND(D162*(1+E$2/100)/1000,0)*1000,"")</f>
      </c>
      <c r="F162" s="111">
        <f t="shared" si="64"/>
      </c>
      <c r="G162" s="111">
        <f t="shared" si="64"/>
      </c>
      <c r="H162" s="245">
        <v>0</v>
      </c>
      <c r="I162" s="246">
        <f t="shared" si="55"/>
        <v>0</v>
      </c>
      <c r="J162" s="400">
        <v>0</v>
      </c>
      <c r="K162" s="404">
        <f t="shared" si="56"/>
        <v>0</v>
      </c>
      <c r="L162" s="405">
        <f t="shared" si="57"/>
        <v>0</v>
      </c>
    </row>
    <row r="163" spans="1:12" ht="12" customHeight="1" hidden="1" outlineLevel="2">
      <c r="A163" s="67"/>
      <c r="B163" s="68"/>
      <c r="C163" s="42"/>
      <c r="D163" s="110"/>
      <c r="E163" s="110">
        <f>IF(ISNUMBER(D163),ROUND(D163*(1+E$2/100)/1000,0)*1000,"")</f>
      </c>
      <c r="F163" s="110">
        <f t="shared" si="64"/>
      </c>
      <c r="G163" s="110">
        <f t="shared" si="64"/>
      </c>
      <c r="H163" s="244">
        <v>0</v>
      </c>
      <c r="I163" s="246">
        <f t="shared" si="55"/>
        <v>0</v>
      </c>
      <c r="J163" s="400">
        <v>0</v>
      </c>
      <c r="K163" s="404">
        <f t="shared" si="56"/>
        <v>0</v>
      </c>
      <c r="L163" s="405">
        <f t="shared" si="57"/>
        <v>0</v>
      </c>
    </row>
    <row r="164" spans="1:12" ht="12" customHeight="1">
      <c r="A164" s="162" t="s">
        <v>20</v>
      </c>
      <c r="B164" s="163"/>
      <c r="C164" s="174"/>
      <c r="D164" s="166">
        <f aca="true" t="shared" si="65" ref="D164:I164">D165+D167</f>
        <v>40000</v>
      </c>
      <c r="E164" s="166">
        <f t="shared" si="65"/>
        <v>43000</v>
      </c>
      <c r="F164" s="166">
        <f t="shared" si="65"/>
        <v>266000</v>
      </c>
      <c r="G164" s="166">
        <f t="shared" si="65"/>
        <v>70000</v>
      </c>
      <c r="H164" s="248">
        <f t="shared" si="65"/>
        <v>76000</v>
      </c>
      <c r="I164" s="347">
        <f t="shared" si="65"/>
        <v>82000</v>
      </c>
      <c r="J164" s="400">
        <f aca="true" t="shared" si="66" ref="J164:J213">G164/30.126</f>
        <v>2323.5743211843587</v>
      </c>
      <c r="K164" s="404">
        <f t="shared" si="56"/>
        <v>2522.7378344287326</v>
      </c>
      <c r="L164" s="405">
        <f t="shared" si="57"/>
        <v>2721.901347673106</v>
      </c>
    </row>
    <row r="165" spans="1:12" ht="12" customHeight="1" outlineLevel="1">
      <c r="A165" s="80"/>
      <c r="B165" s="71">
        <v>633</v>
      </c>
      <c r="C165" s="81" t="s">
        <v>49</v>
      </c>
      <c r="D165" s="110">
        <f>IF(ISNUMBER(D166),D166,0)</f>
        <v>0</v>
      </c>
      <c r="E165" s="110">
        <f>IF(ISNUMBER(E166),E166,0)</f>
        <v>0</v>
      </c>
      <c r="F165" s="110">
        <f>IF(ISNUMBER(F166),F166,0)</f>
        <v>0</v>
      </c>
      <c r="G165" s="110">
        <f>IF(ISNUMBER(G166),G166,0)</f>
        <v>0</v>
      </c>
      <c r="H165" s="244">
        <f>IF(ISNUMBER(H166),H166,0)</f>
        <v>0</v>
      </c>
      <c r="I165" s="246">
        <f t="shared" si="55"/>
        <v>0</v>
      </c>
      <c r="J165" s="111">
        <f t="shared" si="66"/>
        <v>0</v>
      </c>
      <c r="K165" s="374">
        <f t="shared" si="56"/>
        <v>0</v>
      </c>
      <c r="L165" s="345">
        <f t="shared" si="57"/>
        <v>0</v>
      </c>
    </row>
    <row r="166" spans="1:12" ht="12" customHeight="1" outlineLevel="2">
      <c r="A166" s="67"/>
      <c r="B166" s="41">
        <v>633006</v>
      </c>
      <c r="C166" s="42" t="s">
        <v>92</v>
      </c>
      <c r="D166" s="111"/>
      <c r="E166" s="111">
        <f>IF(ISNUMBER(D166),ROUND(D166*(1+E$2/100)/1000,0)*1000,"")</f>
      </c>
      <c r="F166" s="111">
        <f>IF(ISNUMBER(E166),ROUND(E166*(1+F$2/100)/1000,0)*1000,"")</f>
      </c>
      <c r="G166" s="111">
        <f>IF(ISNUMBER(F166),ROUND(F166*(1+G$2/100)/1000,0)*1000,"")</f>
      </c>
      <c r="H166" s="245">
        <v>0</v>
      </c>
      <c r="I166" s="246">
        <f t="shared" si="55"/>
        <v>0</v>
      </c>
      <c r="J166" s="111">
        <v>0</v>
      </c>
      <c r="K166" s="374">
        <f t="shared" si="56"/>
        <v>0</v>
      </c>
      <c r="L166" s="345">
        <f t="shared" si="57"/>
        <v>0</v>
      </c>
    </row>
    <row r="167" spans="1:12" ht="12" customHeight="1" outlineLevel="1">
      <c r="A167" s="67"/>
      <c r="B167" s="71">
        <v>635</v>
      </c>
      <c r="C167" s="81" t="s">
        <v>50</v>
      </c>
      <c r="D167" s="110">
        <f aca="true" t="shared" si="67" ref="D167:I167">SUM(D168:D169)</f>
        <v>40000</v>
      </c>
      <c r="E167" s="110">
        <f t="shared" si="67"/>
        <v>43000</v>
      </c>
      <c r="F167" s="110">
        <f t="shared" si="67"/>
        <v>266000</v>
      </c>
      <c r="G167" s="110">
        <f t="shared" si="67"/>
        <v>70000</v>
      </c>
      <c r="H167" s="244">
        <f t="shared" si="67"/>
        <v>76000</v>
      </c>
      <c r="I167" s="345">
        <f t="shared" si="67"/>
        <v>82000</v>
      </c>
      <c r="J167" s="111">
        <f t="shared" si="66"/>
        <v>2323.5743211843587</v>
      </c>
      <c r="K167" s="374">
        <f t="shared" si="56"/>
        <v>2522.7378344287326</v>
      </c>
      <c r="L167" s="345">
        <f t="shared" si="57"/>
        <v>2721.901347673106</v>
      </c>
    </row>
    <row r="168" spans="1:12" ht="12" customHeight="1" outlineLevel="2">
      <c r="A168" s="67"/>
      <c r="B168" s="41">
        <v>635006</v>
      </c>
      <c r="C168" s="42" t="s">
        <v>284</v>
      </c>
      <c r="D168" s="111">
        <v>40000</v>
      </c>
      <c r="E168" s="111">
        <f>IF(ISNUMBER(D168),ROUND(D168*(1+E$2/100)/1000,0)*1000,"")</f>
        <v>43000</v>
      </c>
      <c r="F168" s="111">
        <v>196000</v>
      </c>
      <c r="G168" s="111">
        <v>70000</v>
      </c>
      <c r="H168" s="245">
        <f>IF(ISNUMBER(G168),ROUND(G168*(1+H$2/100)/1000,0)*1000,"")</f>
        <v>76000</v>
      </c>
      <c r="I168" s="346">
        <f>IF(ISNUMBER(H168),ROUND(H168*(1+I$2/100)/1000,0)*1000,"")</f>
        <v>82000</v>
      </c>
      <c r="J168" s="111">
        <f t="shared" si="66"/>
        <v>2323.5743211843587</v>
      </c>
      <c r="K168" s="374">
        <f t="shared" si="56"/>
        <v>2522.7378344287326</v>
      </c>
      <c r="L168" s="345">
        <f t="shared" si="57"/>
        <v>2721.901347673106</v>
      </c>
    </row>
    <row r="169" spans="1:12" ht="12" customHeight="1" outlineLevel="2">
      <c r="A169" s="67"/>
      <c r="B169" s="41"/>
      <c r="C169" s="42" t="s">
        <v>247</v>
      </c>
      <c r="D169" s="110"/>
      <c r="E169" s="110">
        <f>IF(ISNUMBER(D169),ROUND(D169*(1+E$2/100)/1000,0)*1000,"")</f>
      </c>
      <c r="F169" s="110">
        <v>70000</v>
      </c>
      <c r="G169" s="110"/>
      <c r="H169" s="244">
        <f>IF(ISNUMBER(G169),ROUND(G169*(1+H$2/100)/1000,0)*1000,"")</f>
      </c>
      <c r="I169" s="246"/>
      <c r="J169" s="111">
        <f t="shared" si="66"/>
        <v>0</v>
      </c>
      <c r="K169" s="374"/>
      <c r="L169" s="345">
        <f t="shared" si="57"/>
        <v>0</v>
      </c>
    </row>
    <row r="170" spans="1:12" ht="12" customHeight="1">
      <c r="A170" s="177" t="s">
        <v>168</v>
      </c>
      <c r="B170" s="176"/>
      <c r="C170" s="174"/>
      <c r="D170" s="171">
        <f aca="true" t="shared" si="68" ref="D170:I170">D171</f>
        <v>0</v>
      </c>
      <c r="E170" s="171">
        <f t="shared" si="68"/>
        <v>20000</v>
      </c>
      <c r="F170" s="171">
        <f t="shared" si="68"/>
        <v>0</v>
      </c>
      <c r="G170" s="171">
        <f t="shared" si="68"/>
        <v>0</v>
      </c>
      <c r="H170" s="249">
        <f t="shared" si="68"/>
        <v>0</v>
      </c>
      <c r="I170" s="249">
        <f t="shared" si="68"/>
        <v>0</v>
      </c>
      <c r="J170" s="400">
        <f t="shared" si="66"/>
        <v>0</v>
      </c>
      <c r="K170" s="404">
        <f t="shared" si="56"/>
        <v>0</v>
      </c>
      <c r="L170" s="405">
        <f t="shared" si="57"/>
        <v>0</v>
      </c>
    </row>
    <row r="171" spans="1:12" ht="12" customHeight="1" outlineLevel="1">
      <c r="A171" s="67"/>
      <c r="B171" s="71">
        <v>633</v>
      </c>
      <c r="C171" s="109" t="s">
        <v>122</v>
      </c>
      <c r="D171" s="110">
        <f>SUM(D172:D174)</f>
        <v>0</v>
      </c>
      <c r="E171" s="110">
        <v>20000</v>
      </c>
      <c r="F171" s="110"/>
      <c r="G171" s="110"/>
      <c r="H171" s="244"/>
      <c r="I171" s="246">
        <f t="shared" si="55"/>
        <v>0</v>
      </c>
      <c r="J171" s="111">
        <f t="shared" si="66"/>
        <v>0</v>
      </c>
      <c r="K171" s="374">
        <f t="shared" si="56"/>
        <v>0</v>
      </c>
      <c r="L171" s="345">
        <f t="shared" si="57"/>
        <v>0</v>
      </c>
    </row>
    <row r="172" spans="1:12" ht="12" customHeight="1" outlineLevel="2">
      <c r="A172" s="67"/>
      <c r="B172" s="117">
        <v>633006</v>
      </c>
      <c r="C172" s="113" t="s">
        <v>92</v>
      </c>
      <c r="D172" s="111"/>
      <c r="E172" s="111">
        <f>IF(ISNUMBER(D172),ROUND(D172*(1+E$2/100)/1000,0)*1000,"")</f>
      </c>
      <c r="F172" s="111">
        <f aca="true" t="shared" si="69" ref="F172:G174">IF(ISNUMBER(E172),ROUND(E172*(1+F$2/100)/1000,0)*1000,"")</f>
      </c>
      <c r="G172" s="111">
        <f t="shared" si="69"/>
      </c>
      <c r="H172" s="245">
        <v>0</v>
      </c>
      <c r="I172" s="246">
        <f t="shared" si="55"/>
        <v>0</v>
      </c>
      <c r="J172" s="111">
        <v>0</v>
      </c>
      <c r="K172" s="374">
        <f t="shared" si="56"/>
        <v>0</v>
      </c>
      <c r="L172" s="345">
        <f t="shared" si="57"/>
        <v>0</v>
      </c>
    </row>
    <row r="173" spans="1:12" ht="12" customHeight="1" outlineLevel="2">
      <c r="A173" s="67"/>
      <c r="B173" s="117">
        <v>633009</v>
      </c>
      <c r="C173" s="113" t="s">
        <v>169</v>
      </c>
      <c r="D173" s="111"/>
      <c r="E173" s="111">
        <f>IF(ISNUMBER(D173),ROUND(D173*(1+E$2/100)/1000,0)*1000,"")</f>
      </c>
      <c r="F173" s="111">
        <f t="shared" si="69"/>
      </c>
      <c r="G173" s="111">
        <f t="shared" si="69"/>
      </c>
      <c r="H173" s="245">
        <v>0</v>
      </c>
      <c r="I173" s="246">
        <f t="shared" si="55"/>
        <v>0</v>
      </c>
      <c r="J173" s="111">
        <v>0</v>
      </c>
      <c r="K173" s="374">
        <f t="shared" si="56"/>
        <v>0</v>
      </c>
      <c r="L173" s="345">
        <f t="shared" si="57"/>
        <v>0</v>
      </c>
    </row>
    <row r="174" spans="1:12" ht="12" customHeight="1" outlineLevel="2">
      <c r="A174" s="67"/>
      <c r="B174" s="69"/>
      <c r="C174" s="69"/>
      <c r="D174" s="110"/>
      <c r="E174" s="110">
        <f>IF(ISNUMBER(D174),ROUND(D174*(1+E$2/100)/1000,0)*1000,"")</f>
      </c>
      <c r="F174" s="110">
        <f t="shared" si="69"/>
      </c>
      <c r="G174" s="110">
        <f t="shared" si="69"/>
      </c>
      <c r="H174" s="244">
        <v>0</v>
      </c>
      <c r="I174" s="246">
        <f t="shared" si="55"/>
        <v>0</v>
      </c>
      <c r="J174" s="111">
        <v>0</v>
      </c>
      <c r="K174" s="374">
        <f t="shared" si="56"/>
        <v>0</v>
      </c>
      <c r="L174" s="345">
        <f t="shared" si="57"/>
        <v>0</v>
      </c>
    </row>
    <row r="175" spans="1:12" ht="12" customHeight="1" outlineLevel="1">
      <c r="A175" s="162" t="s">
        <v>170</v>
      </c>
      <c r="B175" s="163"/>
      <c r="C175" s="164"/>
      <c r="D175" s="166">
        <f aca="true" t="shared" si="70" ref="D175:I175">D176+D179+D182</f>
        <v>1240000</v>
      </c>
      <c r="E175" s="166">
        <f t="shared" si="70"/>
        <v>1327000</v>
      </c>
      <c r="F175" s="166">
        <f t="shared" si="70"/>
        <v>1446000</v>
      </c>
      <c r="G175" s="166">
        <f t="shared" si="70"/>
        <v>1562000</v>
      </c>
      <c r="H175" s="248">
        <f t="shared" si="70"/>
        <v>1687000</v>
      </c>
      <c r="I175" s="347">
        <f t="shared" si="70"/>
        <v>1822000</v>
      </c>
      <c r="J175" s="400">
        <f t="shared" si="66"/>
        <v>51848.90128128527</v>
      </c>
      <c r="K175" s="404">
        <f t="shared" si="56"/>
        <v>55998.14114054305</v>
      </c>
      <c r="L175" s="405">
        <f t="shared" si="57"/>
        <v>60479.32018854146</v>
      </c>
    </row>
    <row r="176" spans="1:12" ht="12" customHeight="1" outlineLevel="1">
      <c r="A176" s="80"/>
      <c r="B176" s="71">
        <v>633</v>
      </c>
      <c r="C176" s="81" t="s">
        <v>49</v>
      </c>
      <c r="D176" s="110">
        <f>SUM(D177:D178)</f>
        <v>0</v>
      </c>
      <c r="E176" s="110">
        <f>SUM(E177:E178)</f>
        <v>0</v>
      </c>
      <c r="F176" s="110">
        <f>SUM(F177:F178)</f>
        <v>0</v>
      </c>
      <c r="G176" s="110">
        <f>SUM(G177:G178)</f>
        <v>0</v>
      </c>
      <c r="H176" s="244">
        <f>SUM(H177:H178)</f>
        <v>0</v>
      </c>
      <c r="I176" s="246">
        <f t="shared" si="55"/>
        <v>0</v>
      </c>
      <c r="J176" s="111">
        <f t="shared" si="66"/>
        <v>0</v>
      </c>
      <c r="K176" s="374">
        <f t="shared" si="56"/>
        <v>0</v>
      </c>
      <c r="L176" s="345">
        <f t="shared" si="57"/>
        <v>0</v>
      </c>
    </row>
    <row r="177" spans="1:12" ht="12" customHeight="1" outlineLevel="2">
      <c r="A177" s="67"/>
      <c r="B177" s="41">
        <v>633006</v>
      </c>
      <c r="C177" s="42" t="s">
        <v>92</v>
      </c>
      <c r="D177" s="111"/>
      <c r="E177" s="111">
        <f aca="true" t="shared" si="71" ref="E177:G178">IF(ISNUMBER(D177),ROUND(D177*(1+E$2/100)/1000,0)*1000,"")</f>
      </c>
      <c r="F177" s="111">
        <f t="shared" si="71"/>
      </c>
      <c r="G177" s="111">
        <f t="shared" si="71"/>
      </c>
      <c r="H177" s="245">
        <v>0</v>
      </c>
      <c r="I177" s="246">
        <f t="shared" si="55"/>
        <v>0</v>
      </c>
      <c r="J177" s="111">
        <v>0</v>
      </c>
      <c r="K177" s="374">
        <f t="shared" si="56"/>
        <v>0</v>
      </c>
      <c r="L177" s="345">
        <f t="shared" si="57"/>
        <v>0</v>
      </c>
    </row>
    <row r="178" spans="1:12" ht="12" customHeight="1" outlineLevel="2">
      <c r="A178" s="67"/>
      <c r="B178" s="41">
        <v>633011</v>
      </c>
      <c r="C178" s="42" t="s">
        <v>123</v>
      </c>
      <c r="D178" s="111"/>
      <c r="E178" s="111">
        <f t="shared" si="71"/>
      </c>
      <c r="F178" s="111">
        <f t="shared" si="71"/>
      </c>
      <c r="G178" s="111">
        <f t="shared" si="71"/>
      </c>
      <c r="H178" s="245">
        <v>0</v>
      </c>
      <c r="I178" s="246">
        <f t="shared" si="55"/>
        <v>0</v>
      </c>
      <c r="J178" s="111">
        <v>0</v>
      </c>
      <c r="K178" s="374">
        <f t="shared" si="56"/>
        <v>0</v>
      </c>
      <c r="L178" s="345">
        <f t="shared" si="57"/>
        <v>0</v>
      </c>
    </row>
    <row r="179" spans="1:12" ht="12" customHeight="1" outlineLevel="1">
      <c r="A179" s="67"/>
      <c r="B179" s="71">
        <v>635</v>
      </c>
      <c r="C179" s="81" t="s">
        <v>50</v>
      </c>
      <c r="D179" s="110">
        <f aca="true" t="shared" si="72" ref="D179:I179">SUM(D180:D181)</f>
        <v>40000</v>
      </c>
      <c r="E179" s="110">
        <f t="shared" si="72"/>
        <v>43000</v>
      </c>
      <c r="F179" s="110">
        <f t="shared" si="72"/>
        <v>46000</v>
      </c>
      <c r="G179" s="110">
        <f t="shared" si="72"/>
        <v>50000</v>
      </c>
      <c r="H179" s="244">
        <f t="shared" si="72"/>
        <v>54000</v>
      </c>
      <c r="I179" s="345">
        <f t="shared" si="72"/>
        <v>58000</v>
      </c>
      <c r="J179" s="111">
        <f t="shared" si="66"/>
        <v>1659.6959437031135</v>
      </c>
      <c r="K179" s="374">
        <f t="shared" si="56"/>
        <v>1792.4716191993625</v>
      </c>
      <c r="L179" s="345">
        <f t="shared" si="57"/>
        <v>1925.2472946956118</v>
      </c>
    </row>
    <row r="180" spans="1:12" ht="12" customHeight="1" outlineLevel="2">
      <c r="A180" s="67"/>
      <c r="B180" s="41">
        <v>635004</v>
      </c>
      <c r="C180" s="113" t="s">
        <v>104</v>
      </c>
      <c r="D180" s="111"/>
      <c r="E180" s="111">
        <f aca="true" t="shared" si="73" ref="E180:G181">IF(ISNUMBER(D180),ROUND(D180*(1+E$2/100)/1000,0)*1000,"")</f>
      </c>
      <c r="F180" s="111">
        <f t="shared" si="73"/>
      </c>
      <c r="G180" s="111">
        <f t="shared" si="73"/>
      </c>
      <c r="H180" s="245">
        <v>0</v>
      </c>
      <c r="I180" s="246">
        <f t="shared" si="55"/>
        <v>0</v>
      </c>
      <c r="J180" s="111">
        <v>0</v>
      </c>
      <c r="K180" s="374">
        <f t="shared" si="56"/>
        <v>0</v>
      </c>
      <c r="L180" s="345">
        <f t="shared" si="57"/>
        <v>0</v>
      </c>
    </row>
    <row r="181" spans="1:12" ht="12" customHeight="1" outlineLevel="2">
      <c r="A181" s="67"/>
      <c r="B181" s="41">
        <v>635006</v>
      </c>
      <c r="C181" s="42" t="s">
        <v>224</v>
      </c>
      <c r="D181" s="111">
        <v>40000</v>
      </c>
      <c r="E181" s="111">
        <f t="shared" si="73"/>
        <v>43000</v>
      </c>
      <c r="F181" s="111">
        <f t="shared" si="73"/>
        <v>46000</v>
      </c>
      <c r="G181" s="111">
        <f t="shared" si="73"/>
        <v>50000</v>
      </c>
      <c r="H181" s="245">
        <f>IF(ISNUMBER(G181),ROUND(G181*(1+H$2/100)/1000,0)*1000,"")</f>
        <v>54000</v>
      </c>
      <c r="I181" s="346">
        <f>IF(ISNUMBER(H181),ROUND(H181*(1+I$2/100)/1000,0)*1000,"")</f>
        <v>58000</v>
      </c>
      <c r="J181" s="111">
        <f t="shared" si="66"/>
        <v>1659.6959437031135</v>
      </c>
      <c r="K181" s="374">
        <f t="shared" si="56"/>
        <v>1792.4716191993625</v>
      </c>
      <c r="L181" s="345">
        <f t="shared" si="57"/>
        <v>1925.2472946956118</v>
      </c>
    </row>
    <row r="182" spans="1:12" ht="12" customHeight="1" outlineLevel="1">
      <c r="A182" s="67"/>
      <c r="B182" s="71">
        <v>637</v>
      </c>
      <c r="C182" s="81" t="s">
        <v>51</v>
      </c>
      <c r="D182" s="110">
        <f aca="true" t="shared" si="74" ref="D182:I182">SUM(D183:D185)</f>
        <v>1200000</v>
      </c>
      <c r="E182" s="110">
        <f t="shared" si="74"/>
        <v>1284000</v>
      </c>
      <c r="F182" s="110">
        <f t="shared" si="74"/>
        <v>1400000</v>
      </c>
      <c r="G182" s="110">
        <f t="shared" si="74"/>
        <v>1512000</v>
      </c>
      <c r="H182" s="244">
        <f t="shared" si="74"/>
        <v>1633000</v>
      </c>
      <c r="I182" s="345">
        <f t="shared" si="74"/>
        <v>1764000</v>
      </c>
      <c r="J182" s="111">
        <f t="shared" si="66"/>
        <v>50189.205337582156</v>
      </c>
      <c r="K182" s="374">
        <f t="shared" si="56"/>
        <v>54205.66952134369</v>
      </c>
      <c r="L182" s="345">
        <f t="shared" si="57"/>
        <v>58554.07289384584</v>
      </c>
    </row>
    <row r="183" spans="1:12" ht="12" customHeight="1" outlineLevel="2">
      <c r="A183" s="67"/>
      <c r="B183" s="41">
        <v>637004</v>
      </c>
      <c r="C183" s="42" t="s">
        <v>236</v>
      </c>
      <c r="D183" s="111">
        <v>1200000</v>
      </c>
      <c r="E183" s="111">
        <f>IF(ISNUMBER(D183),ROUND(D183*(1+E$2/100)/1000,0)*1000,"")</f>
        <v>1284000</v>
      </c>
      <c r="F183" s="111">
        <v>1400000</v>
      </c>
      <c r="G183" s="111">
        <f aca="true" t="shared" si="75" ref="F183:G185">IF(ISNUMBER(F183),ROUND(F183*(1+G$2/100)/1000,0)*1000,"")</f>
        <v>1512000</v>
      </c>
      <c r="H183" s="245">
        <f>IF(ISNUMBER(G183),ROUND(G183*(1+H$2/100)/1000,0)*1000,"")</f>
        <v>1633000</v>
      </c>
      <c r="I183" s="346">
        <f>IF(ISNUMBER(H183),ROUND(H183*(1+I$2/100)/1000,0)*1000,"")</f>
        <v>1764000</v>
      </c>
      <c r="J183" s="111">
        <f t="shared" si="66"/>
        <v>50189.205337582156</v>
      </c>
      <c r="K183" s="374">
        <f t="shared" si="56"/>
        <v>54205.66952134369</v>
      </c>
      <c r="L183" s="345">
        <f t="shared" si="57"/>
        <v>58554.07289384584</v>
      </c>
    </row>
    <row r="184" spans="1:12" ht="12" customHeight="1" outlineLevel="2">
      <c r="A184" s="67"/>
      <c r="B184" s="41">
        <v>637012</v>
      </c>
      <c r="C184" s="42" t="s">
        <v>110</v>
      </c>
      <c r="D184" s="111"/>
      <c r="E184" s="111">
        <f>IF(ISNUMBER(D184),ROUND(D184*(1+E$2/100)/1000,0)*1000,"")</f>
      </c>
      <c r="F184" s="111">
        <f t="shared" si="75"/>
      </c>
      <c r="G184" s="111">
        <f t="shared" si="75"/>
      </c>
      <c r="H184" s="245">
        <v>0</v>
      </c>
      <c r="I184" s="246">
        <f t="shared" si="55"/>
        <v>0</v>
      </c>
      <c r="J184" s="111">
        <v>0</v>
      </c>
      <c r="K184" s="374">
        <f t="shared" si="56"/>
        <v>0</v>
      </c>
      <c r="L184" s="345">
        <f t="shared" si="57"/>
        <v>0</v>
      </c>
    </row>
    <row r="185" spans="1:12" ht="12" customHeight="1" outlineLevel="2">
      <c r="A185" s="67"/>
      <c r="B185" s="69"/>
      <c r="C185" s="69"/>
      <c r="D185" s="110"/>
      <c r="E185" s="110">
        <f>IF(ISNUMBER(D185),ROUND(D185*(1+E$2/100)/1000,0)*1000,"")</f>
      </c>
      <c r="F185" s="110">
        <f t="shared" si="75"/>
      </c>
      <c r="G185" s="110">
        <f t="shared" si="75"/>
      </c>
      <c r="H185" s="244">
        <v>0</v>
      </c>
      <c r="I185" s="246">
        <f t="shared" si="55"/>
        <v>0</v>
      </c>
      <c r="J185" s="111">
        <v>0</v>
      </c>
      <c r="K185" s="374">
        <f t="shared" si="56"/>
        <v>0</v>
      </c>
      <c r="L185" s="345">
        <f t="shared" si="57"/>
        <v>0</v>
      </c>
    </row>
    <row r="186" spans="1:12" ht="12" customHeight="1">
      <c r="A186" s="178" t="s">
        <v>21</v>
      </c>
      <c r="B186" s="163"/>
      <c r="C186" s="164"/>
      <c r="D186" s="166">
        <f aca="true" t="shared" si="76" ref="D186:I186">D187</f>
        <v>0</v>
      </c>
      <c r="E186" s="166">
        <f t="shared" si="76"/>
        <v>0</v>
      </c>
      <c r="F186" s="166">
        <f t="shared" si="76"/>
        <v>0</v>
      </c>
      <c r="G186" s="166">
        <f t="shared" si="76"/>
        <v>0</v>
      </c>
      <c r="H186" s="248">
        <f t="shared" si="76"/>
        <v>0</v>
      </c>
      <c r="I186" s="248">
        <f t="shared" si="76"/>
        <v>0</v>
      </c>
      <c r="J186" s="400">
        <f t="shared" si="66"/>
        <v>0</v>
      </c>
      <c r="K186" s="404">
        <f t="shared" si="56"/>
        <v>0</v>
      </c>
      <c r="L186" s="405">
        <f t="shared" si="57"/>
        <v>0</v>
      </c>
    </row>
    <row r="187" spans="1:12" ht="12" customHeight="1" outlineLevel="2" collapsed="1">
      <c r="A187" s="67"/>
      <c r="B187" s="71">
        <v>637</v>
      </c>
      <c r="C187" s="81" t="s">
        <v>51</v>
      </c>
      <c r="D187" s="110">
        <f>SUM(D188:D189)</f>
        <v>0</v>
      </c>
      <c r="E187" s="110">
        <f>SUM(E188:E189)</f>
        <v>0</v>
      </c>
      <c r="F187" s="110">
        <f>SUM(F188:F189)</f>
        <v>0</v>
      </c>
      <c r="G187" s="110">
        <f>SUM(G188:G189)</f>
        <v>0</v>
      </c>
      <c r="H187" s="244">
        <f>SUM(H188:H189)</f>
        <v>0</v>
      </c>
      <c r="I187" s="246">
        <f t="shared" si="55"/>
        <v>0</v>
      </c>
      <c r="J187" s="111">
        <f t="shared" si="66"/>
        <v>0</v>
      </c>
      <c r="K187" s="374">
        <f t="shared" si="56"/>
        <v>0</v>
      </c>
      <c r="L187" s="345">
        <f t="shared" si="57"/>
        <v>0</v>
      </c>
    </row>
    <row r="188" spans="1:12" ht="12" customHeight="1" outlineLevel="2">
      <c r="A188" s="67"/>
      <c r="B188" s="118">
        <v>637004</v>
      </c>
      <c r="C188" s="184" t="s">
        <v>108</v>
      </c>
      <c r="D188" s="111"/>
      <c r="E188" s="111">
        <f aca="true" t="shared" si="77" ref="E188:G189">IF(ISNUMBER(D188),ROUND(D188*(1+E$2/100)/1000,0)*1000,"")</f>
      </c>
      <c r="F188" s="111">
        <f t="shared" si="77"/>
      </c>
      <c r="G188" s="111">
        <f t="shared" si="77"/>
      </c>
      <c r="H188" s="245">
        <v>0</v>
      </c>
      <c r="I188" s="246">
        <f t="shared" si="55"/>
        <v>0</v>
      </c>
      <c r="J188" s="111">
        <v>0</v>
      </c>
      <c r="K188" s="374">
        <f t="shared" si="56"/>
        <v>0</v>
      </c>
      <c r="L188" s="345">
        <f t="shared" si="57"/>
        <v>0</v>
      </c>
    </row>
    <row r="189" spans="1:12" ht="12" customHeight="1" outlineLevel="2">
      <c r="A189" s="67"/>
      <c r="B189" s="41"/>
      <c r="C189" s="42"/>
      <c r="D189" s="110"/>
      <c r="E189" s="110">
        <f t="shared" si="77"/>
      </c>
      <c r="F189" s="110">
        <f t="shared" si="77"/>
      </c>
      <c r="G189" s="110">
        <f t="shared" si="77"/>
      </c>
      <c r="H189" s="244">
        <v>0</v>
      </c>
      <c r="I189" s="246">
        <f t="shared" si="55"/>
        <v>0</v>
      </c>
      <c r="J189" s="111">
        <v>0</v>
      </c>
      <c r="K189" s="374">
        <f t="shared" si="56"/>
        <v>0</v>
      </c>
      <c r="L189" s="345">
        <f t="shared" si="57"/>
        <v>0</v>
      </c>
    </row>
    <row r="190" spans="1:12" ht="12" customHeight="1">
      <c r="A190" s="162" t="s">
        <v>22</v>
      </c>
      <c r="B190" s="163"/>
      <c r="C190" s="174"/>
      <c r="D190" s="166">
        <f aca="true" t="shared" si="78" ref="D190:I190">D191+D193</f>
        <v>1260000</v>
      </c>
      <c r="E190" s="166">
        <f t="shared" si="78"/>
        <v>400000</v>
      </c>
      <c r="F190" s="166">
        <f t="shared" si="78"/>
        <v>452000</v>
      </c>
      <c r="G190" s="166">
        <f t="shared" si="78"/>
        <v>489000</v>
      </c>
      <c r="H190" s="248">
        <f t="shared" si="78"/>
        <v>528000</v>
      </c>
      <c r="I190" s="347">
        <f t="shared" si="78"/>
        <v>570000</v>
      </c>
      <c r="J190" s="400">
        <f t="shared" si="66"/>
        <v>16231.82632941645</v>
      </c>
      <c r="K190" s="404">
        <f t="shared" si="56"/>
        <v>17526.38916550488</v>
      </c>
      <c r="L190" s="405">
        <f t="shared" si="57"/>
        <v>18920.533758215493</v>
      </c>
    </row>
    <row r="191" spans="1:12" ht="12" customHeight="1" outlineLevel="1">
      <c r="A191" s="80"/>
      <c r="B191" s="71">
        <v>632</v>
      </c>
      <c r="C191" s="72" t="s">
        <v>48</v>
      </c>
      <c r="D191" s="110">
        <f aca="true" t="shared" si="79" ref="D191:I191">IF(ISNUMBER(D192),D192,0)</f>
        <v>1210000</v>
      </c>
      <c r="E191" s="110">
        <f t="shared" si="79"/>
        <v>400000</v>
      </c>
      <c r="F191" s="110">
        <f t="shared" si="79"/>
        <v>432000</v>
      </c>
      <c r="G191" s="110">
        <f t="shared" si="79"/>
        <v>467000</v>
      </c>
      <c r="H191" s="244">
        <f t="shared" si="79"/>
        <v>504000</v>
      </c>
      <c r="I191" s="345">
        <f t="shared" si="79"/>
        <v>544000</v>
      </c>
      <c r="J191" s="111">
        <f t="shared" si="66"/>
        <v>15501.560114187081</v>
      </c>
      <c r="K191" s="374">
        <f t="shared" si="56"/>
        <v>16729.735112527385</v>
      </c>
      <c r="L191" s="345">
        <f t="shared" si="57"/>
        <v>18057.491867489876</v>
      </c>
    </row>
    <row r="192" spans="1:12" ht="12" customHeight="1" outlineLevel="2">
      <c r="A192" s="67"/>
      <c r="B192" s="68" t="s">
        <v>18</v>
      </c>
      <c r="C192" s="42" t="s">
        <v>87</v>
      </c>
      <c r="D192" s="111">
        <v>1210000</v>
      </c>
      <c r="E192" s="111">
        <v>400000</v>
      </c>
      <c r="F192" s="111">
        <f>IF(ISNUMBER(E192),ROUND(E192*(1+F$2/100)/1000,0)*1000,"")</f>
        <v>432000</v>
      </c>
      <c r="G192" s="111">
        <f>IF(ISNUMBER(F192),ROUND(F192*(1+G$2/100)/1000,0)*1000,"")</f>
        <v>467000</v>
      </c>
      <c r="H192" s="245">
        <f>IF(ISNUMBER(G192),ROUND(G192*(1+H$2/100)/1000,0)*1000,"")</f>
        <v>504000</v>
      </c>
      <c r="I192" s="346">
        <f>IF(ISNUMBER(H192),ROUND(H192*(1+I$2/100)/1000,0)*1000,"")</f>
        <v>544000</v>
      </c>
      <c r="J192" s="111">
        <f t="shared" si="66"/>
        <v>15501.560114187081</v>
      </c>
      <c r="K192" s="374">
        <f t="shared" si="56"/>
        <v>16729.735112527385</v>
      </c>
      <c r="L192" s="345">
        <f t="shared" si="57"/>
        <v>18057.491867489876</v>
      </c>
    </row>
    <row r="193" spans="1:12" ht="12" customHeight="1" outlineLevel="1" collapsed="1">
      <c r="A193" s="67"/>
      <c r="B193" s="71">
        <v>635</v>
      </c>
      <c r="C193" s="81" t="s">
        <v>50</v>
      </c>
      <c r="D193" s="110">
        <f aca="true" t="shared" si="80" ref="D193:I193">SUM(D194:D195)</f>
        <v>50000</v>
      </c>
      <c r="E193" s="110">
        <f t="shared" si="80"/>
        <v>0</v>
      </c>
      <c r="F193" s="110">
        <f t="shared" si="80"/>
        <v>20000</v>
      </c>
      <c r="G193" s="110">
        <f t="shared" si="80"/>
        <v>22000</v>
      </c>
      <c r="H193" s="244">
        <f t="shared" si="80"/>
        <v>24000</v>
      </c>
      <c r="I193" s="345">
        <f t="shared" si="80"/>
        <v>26000</v>
      </c>
      <c r="J193" s="111">
        <f t="shared" si="66"/>
        <v>730.26621522937</v>
      </c>
      <c r="K193" s="374">
        <f t="shared" si="56"/>
        <v>796.6540529774945</v>
      </c>
      <c r="L193" s="345">
        <f t="shared" si="57"/>
        <v>863.041890725619</v>
      </c>
    </row>
    <row r="194" spans="1:12" ht="12" customHeight="1" outlineLevel="1">
      <c r="A194" s="67"/>
      <c r="B194" s="41">
        <v>635004</v>
      </c>
      <c r="C194" s="113" t="s">
        <v>104</v>
      </c>
      <c r="D194" s="111">
        <v>50000</v>
      </c>
      <c r="E194" s="111">
        <v>0</v>
      </c>
      <c r="F194" s="111">
        <v>20000</v>
      </c>
      <c r="G194" s="111">
        <f aca="true" t="shared" si="81" ref="F194:I195">IF(ISNUMBER(F194),ROUND(F194*(1+G$2/100)/1000,0)*1000,"")</f>
        <v>22000</v>
      </c>
      <c r="H194" s="245">
        <f t="shared" si="81"/>
        <v>24000</v>
      </c>
      <c r="I194" s="346">
        <f t="shared" si="81"/>
        <v>26000</v>
      </c>
      <c r="J194" s="111">
        <f t="shared" si="66"/>
        <v>730.26621522937</v>
      </c>
      <c r="K194" s="374">
        <f t="shared" si="56"/>
        <v>796.6540529774945</v>
      </c>
      <c r="L194" s="345">
        <f t="shared" si="57"/>
        <v>863.041890725619</v>
      </c>
    </row>
    <row r="195" spans="1:12" ht="12" customHeight="1" outlineLevel="1">
      <c r="A195" s="67"/>
      <c r="B195" s="68"/>
      <c r="C195" s="42"/>
      <c r="D195" s="110"/>
      <c r="E195" s="110">
        <f>IF(ISNUMBER(D195),ROUND(D195*(1+E$2/100)/1000,0)*1000,"")</f>
      </c>
      <c r="F195" s="110">
        <f t="shared" si="81"/>
      </c>
      <c r="G195" s="110">
        <f t="shared" si="81"/>
      </c>
      <c r="H195" s="244">
        <v>0</v>
      </c>
      <c r="I195" s="246">
        <f t="shared" si="55"/>
        <v>0</v>
      </c>
      <c r="J195" s="111">
        <v>0</v>
      </c>
      <c r="K195" s="374">
        <f t="shared" si="56"/>
        <v>0</v>
      </c>
      <c r="L195" s="345">
        <f t="shared" si="57"/>
        <v>0</v>
      </c>
    </row>
    <row r="196" spans="1:12" ht="12" customHeight="1">
      <c r="A196" s="162" t="s">
        <v>171</v>
      </c>
      <c r="B196" s="179"/>
      <c r="C196" s="180"/>
      <c r="D196" s="171">
        <f aca="true" t="shared" si="82" ref="D196:I196">D197</f>
        <v>0</v>
      </c>
      <c r="E196" s="171">
        <f t="shared" si="82"/>
        <v>0</v>
      </c>
      <c r="F196" s="171">
        <f t="shared" si="82"/>
        <v>25000</v>
      </c>
      <c r="G196" s="171">
        <f t="shared" si="82"/>
        <v>27000</v>
      </c>
      <c r="H196" s="249">
        <f t="shared" si="82"/>
        <v>28000</v>
      </c>
      <c r="I196" s="249">
        <f t="shared" si="82"/>
        <v>29000</v>
      </c>
      <c r="J196" s="400">
        <f t="shared" si="66"/>
        <v>896.2358095996813</v>
      </c>
      <c r="K196" s="404">
        <f t="shared" si="56"/>
        <v>929.4297284737436</v>
      </c>
      <c r="L196" s="405">
        <f t="shared" si="57"/>
        <v>962.6236473478059</v>
      </c>
    </row>
    <row r="197" spans="1:12" ht="12" customHeight="1" outlineLevel="1" collapsed="1">
      <c r="A197" s="80"/>
      <c r="B197" s="71">
        <v>637</v>
      </c>
      <c r="C197" s="81" t="s">
        <v>51</v>
      </c>
      <c r="D197" s="110">
        <f>SUM(D198:D199)</f>
        <v>0</v>
      </c>
      <c r="E197" s="110">
        <f>SUM(E198:E199)</f>
        <v>0</v>
      </c>
      <c r="F197" s="110">
        <f>SUM(F198:F199)</f>
        <v>25000</v>
      </c>
      <c r="G197" s="110">
        <f>SUM(G198:G199)</f>
        <v>27000</v>
      </c>
      <c r="H197" s="244">
        <v>28000</v>
      </c>
      <c r="I197" s="246">
        <v>29000</v>
      </c>
      <c r="J197" s="111">
        <f t="shared" si="66"/>
        <v>896.2358095996813</v>
      </c>
      <c r="K197" s="374">
        <f t="shared" si="56"/>
        <v>929.4297284737436</v>
      </c>
      <c r="L197" s="345">
        <f t="shared" si="57"/>
        <v>962.6236473478059</v>
      </c>
    </row>
    <row r="198" spans="1:12" ht="12" customHeight="1" outlineLevel="1">
      <c r="A198" s="67"/>
      <c r="B198" s="41">
        <v>637012</v>
      </c>
      <c r="C198" s="42" t="s">
        <v>110</v>
      </c>
      <c r="D198" s="111"/>
      <c r="E198" s="111">
        <f aca="true" t="shared" si="83" ref="E198:G199">IF(ISNUMBER(D198),ROUND(D198*(1+E$2/100)/1000,0)*1000,"")</f>
      </c>
      <c r="F198" s="111"/>
      <c r="G198" s="111">
        <f t="shared" si="83"/>
      </c>
      <c r="H198" s="245">
        <v>0</v>
      </c>
      <c r="I198" s="246">
        <f>H198*1.08</f>
        <v>0</v>
      </c>
      <c r="J198" s="111">
        <v>0</v>
      </c>
      <c r="K198" s="374">
        <f t="shared" si="56"/>
        <v>0</v>
      </c>
      <c r="L198" s="345">
        <f t="shared" si="57"/>
        <v>0</v>
      </c>
    </row>
    <row r="199" spans="1:12" ht="12" customHeight="1" outlineLevel="1">
      <c r="A199" s="67"/>
      <c r="B199" s="68"/>
      <c r="C199" s="42" t="s">
        <v>87</v>
      </c>
      <c r="D199" s="110"/>
      <c r="E199" s="110">
        <f t="shared" si="83"/>
      </c>
      <c r="F199" s="110">
        <v>25000</v>
      </c>
      <c r="G199" s="110">
        <f t="shared" si="83"/>
        <v>27000</v>
      </c>
      <c r="H199" s="244">
        <v>0</v>
      </c>
      <c r="I199" s="246">
        <f>H199*1.08</f>
        <v>0</v>
      </c>
      <c r="J199" s="111">
        <f t="shared" si="66"/>
        <v>896.2358095996813</v>
      </c>
      <c r="K199" s="374">
        <f aca="true" t="shared" si="84" ref="K199:K262">H199/30.126</f>
        <v>0</v>
      </c>
      <c r="L199" s="345">
        <f t="shared" si="57"/>
        <v>0</v>
      </c>
    </row>
    <row r="200" spans="1:12" ht="12" customHeight="1">
      <c r="A200" s="162" t="s">
        <v>172</v>
      </c>
      <c r="B200" s="173"/>
      <c r="C200" s="180"/>
      <c r="D200" s="166">
        <f aca="true" t="shared" si="85" ref="D200:I200">D201+D204</f>
        <v>80000</v>
      </c>
      <c r="E200" s="166">
        <f t="shared" si="85"/>
        <v>86000</v>
      </c>
      <c r="F200" s="166">
        <f t="shared" si="85"/>
        <v>113000</v>
      </c>
      <c r="G200" s="166">
        <f t="shared" si="85"/>
        <v>122000</v>
      </c>
      <c r="H200" s="248">
        <f t="shared" si="85"/>
        <v>131000</v>
      </c>
      <c r="I200" s="347">
        <f t="shared" si="85"/>
        <v>141000</v>
      </c>
      <c r="J200" s="400">
        <f t="shared" si="66"/>
        <v>4049.658102635597</v>
      </c>
      <c r="K200" s="404">
        <f t="shared" si="84"/>
        <v>4348.403372502157</v>
      </c>
      <c r="L200" s="405">
        <f aca="true" t="shared" si="86" ref="L200:L263">I200/30.126</f>
        <v>4680.34256124278</v>
      </c>
    </row>
    <row r="201" spans="1:12" ht="12" customHeight="1" outlineLevel="1">
      <c r="A201" s="80"/>
      <c r="B201" s="71">
        <v>632</v>
      </c>
      <c r="C201" s="72" t="s">
        <v>48</v>
      </c>
      <c r="D201" s="110">
        <f aca="true" t="shared" si="87" ref="D201:I201">SUM(D202:D203)</f>
        <v>80000</v>
      </c>
      <c r="E201" s="110">
        <f t="shared" si="87"/>
        <v>86000</v>
      </c>
      <c r="F201" s="110">
        <f t="shared" si="87"/>
        <v>113000</v>
      </c>
      <c r="G201" s="110">
        <f t="shared" si="87"/>
        <v>122000</v>
      </c>
      <c r="H201" s="244">
        <f t="shared" si="87"/>
        <v>131000</v>
      </c>
      <c r="I201" s="345">
        <f t="shared" si="87"/>
        <v>141000</v>
      </c>
      <c r="J201" s="111">
        <f t="shared" si="66"/>
        <v>4049.658102635597</v>
      </c>
      <c r="K201" s="374">
        <f t="shared" si="84"/>
        <v>4348.403372502157</v>
      </c>
      <c r="L201" s="345">
        <f t="shared" si="86"/>
        <v>4680.34256124278</v>
      </c>
    </row>
    <row r="202" spans="1:12" ht="12" customHeight="1" outlineLevel="2">
      <c r="A202" s="67"/>
      <c r="B202" s="68" t="s">
        <v>18</v>
      </c>
      <c r="C202" s="42" t="s">
        <v>87</v>
      </c>
      <c r="D202" s="111">
        <v>80000</v>
      </c>
      <c r="E202" s="111">
        <f aca="true" t="shared" si="88" ref="E202:G203">IF(ISNUMBER(D202),ROUND(D202*(1+E$2/100)/1000,0)*1000,"")</f>
        <v>86000</v>
      </c>
      <c r="F202" s="111">
        <f t="shared" si="88"/>
        <v>93000</v>
      </c>
      <c r="G202" s="111">
        <f t="shared" si="88"/>
        <v>100000</v>
      </c>
      <c r="H202" s="245">
        <f>IF(ISNUMBER(G202),ROUND(G202*(1+H$2/100)/1000,0)*1000,"")</f>
        <v>108000</v>
      </c>
      <c r="I202" s="346">
        <f>IF(ISNUMBER(H202),ROUND(H202*(1+I$2/100)/1000,0)*1000,"")</f>
        <v>117000</v>
      </c>
      <c r="J202" s="111">
        <f t="shared" si="66"/>
        <v>3319.391887406227</v>
      </c>
      <c r="K202" s="374">
        <f t="shared" si="84"/>
        <v>3584.943238398725</v>
      </c>
      <c r="L202" s="345">
        <f t="shared" si="86"/>
        <v>3883.6885082652857</v>
      </c>
    </row>
    <row r="203" spans="1:12" ht="12" customHeight="1" outlineLevel="2">
      <c r="A203" s="67"/>
      <c r="B203" s="41">
        <v>632002</v>
      </c>
      <c r="C203" s="42" t="s">
        <v>88</v>
      </c>
      <c r="D203" s="111"/>
      <c r="E203" s="111">
        <f t="shared" si="88"/>
      </c>
      <c r="F203" s="111">
        <v>20000</v>
      </c>
      <c r="G203" s="111">
        <f t="shared" si="88"/>
        <v>22000</v>
      </c>
      <c r="H203" s="245">
        <v>23000</v>
      </c>
      <c r="I203" s="246">
        <v>24000</v>
      </c>
      <c r="J203" s="111">
        <f t="shared" si="66"/>
        <v>730.26621522937</v>
      </c>
      <c r="K203" s="374">
        <f t="shared" si="84"/>
        <v>763.4601341034322</v>
      </c>
      <c r="L203" s="345">
        <f t="shared" si="86"/>
        <v>796.6540529774945</v>
      </c>
    </row>
    <row r="204" spans="1:12" ht="12" customHeight="1" outlineLevel="1" collapsed="1">
      <c r="A204" s="67"/>
      <c r="B204" s="71">
        <v>635</v>
      </c>
      <c r="C204" s="81" t="s">
        <v>50</v>
      </c>
      <c r="D204" s="110">
        <f>SUM(D205:D206)</f>
        <v>0</v>
      </c>
      <c r="E204" s="110">
        <f>SUM(E205:E206)</f>
        <v>0</v>
      </c>
      <c r="F204" s="110">
        <f>SUM(F205:F206)</f>
        <v>0</v>
      </c>
      <c r="G204" s="110">
        <f>SUM(G205:G206)</f>
        <v>0</v>
      </c>
      <c r="H204" s="244">
        <f>SUM(H205:H206)</f>
        <v>0</v>
      </c>
      <c r="I204" s="246">
        <f>H204*1.08</f>
        <v>0</v>
      </c>
      <c r="J204" s="111">
        <f t="shared" si="66"/>
        <v>0</v>
      </c>
      <c r="K204" s="374">
        <f t="shared" si="84"/>
        <v>0</v>
      </c>
      <c r="L204" s="345">
        <f t="shared" si="86"/>
        <v>0</v>
      </c>
    </row>
    <row r="205" spans="1:12" ht="12" customHeight="1" outlineLevel="1">
      <c r="A205" s="67"/>
      <c r="B205" s="41">
        <v>635006</v>
      </c>
      <c r="C205" s="42" t="s">
        <v>103</v>
      </c>
      <c r="D205" s="111"/>
      <c r="E205" s="111">
        <f aca="true" t="shared" si="89" ref="E205:G206">IF(ISNUMBER(D205),ROUND(D205*(1+E$2/100)/1000,0)*1000,"")</f>
      </c>
      <c r="F205" s="111">
        <f t="shared" si="89"/>
      </c>
      <c r="G205" s="111">
        <f t="shared" si="89"/>
      </c>
      <c r="H205" s="245">
        <v>0</v>
      </c>
      <c r="I205" s="246">
        <f>H205*1.08</f>
        <v>0</v>
      </c>
      <c r="J205" s="111">
        <v>0</v>
      </c>
      <c r="K205" s="374">
        <f t="shared" si="84"/>
        <v>0</v>
      </c>
      <c r="L205" s="345">
        <f t="shared" si="86"/>
        <v>0</v>
      </c>
    </row>
    <row r="206" spans="1:12" ht="12" customHeight="1" outlineLevel="1">
      <c r="A206" s="67"/>
      <c r="B206" s="41"/>
      <c r="C206" s="42"/>
      <c r="D206" s="110"/>
      <c r="E206" s="110">
        <f t="shared" si="89"/>
      </c>
      <c r="F206" s="110">
        <f t="shared" si="89"/>
      </c>
      <c r="G206" s="110">
        <f t="shared" si="89"/>
      </c>
      <c r="H206" s="244">
        <v>0</v>
      </c>
      <c r="I206" s="246">
        <f>H206*1.08</f>
        <v>0</v>
      </c>
      <c r="J206" s="111">
        <v>0</v>
      </c>
      <c r="K206" s="374">
        <f t="shared" si="84"/>
        <v>0</v>
      </c>
      <c r="L206" s="345">
        <f t="shared" si="86"/>
        <v>0</v>
      </c>
    </row>
    <row r="207" spans="1:12" ht="12" customHeight="1">
      <c r="A207" s="162" t="s">
        <v>173</v>
      </c>
      <c r="B207" s="169"/>
      <c r="C207" s="181"/>
      <c r="D207" s="166">
        <f>D208+D209+D210</f>
        <v>252000</v>
      </c>
      <c r="E207" s="166">
        <f>E208+E209+E210</f>
        <v>270000</v>
      </c>
      <c r="F207" s="166">
        <f>F208+F209+F211</f>
        <v>345000</v>
      </c>
      <c r="G207" s="166">
        <f>G208+G209+G210</f>
        <v>426000</v>
      </c>
      <c r="H207" s="248">
        <f>H208+H209+H210</f>
        <v>460000</v>
      </c>
      <c r="I207" s="347">
        <f>I208+I209+I210</f>
        <v>497000</v>
      </c>
      <c r="J207" s="400">
        <f t="shared" si="66"/>
        <v>14140.609440350527</v>
      </c>
      <c r="K207" s="404">
        <f t="shared" si="84"/>
        <v>15269.202682068644</v>
      </c>
      <c r="L207" s="405">
        <f t="shared" si="86"/>
        <v>16497.377680408947</v>
      </c>
    </row>
    <row r="208" spans="1:12" ht="12" customHeight="1" outlineLevel="1">
      <c r="A208" s="80"/>
      <c r="B208" s="76"/>
      <c r="C208" s="72" t="s">
        <v>231</v>
      </c>
      <c r="D208" s="110">
        <v>201000</v>
      </c>
      <c r="E208" s="110">
        <f aca="true" t="shared" si="90" ref="E208:G210">IF(ISNUMBER(D208),ROUND(D208*(1+E$2/100)/1000,0)*1000,"")</f>
        <v>215000</v>
      </c>
      <c r="F208" s="110">
        <v>185000</v>
      </c>
      <c r="G208" s="110">
        <f t="shared" si="90"/>
        <v>200000</v>
      </c>
      <c r="H208" s="244">
        <f aca="true" t="shared" si="91" ref="H208:I210">IF(ISNUMBER(G208),ROUND(G208*(1+H$2/100)/1000,0)*1000,"")</f>
        <v>216000</v>
      </c>
      <c r="I208" s="345">
        <f t="shared" si="91"/>
        <v>233000</v>
      </c>
      <c r="J208" s="111">
        <f t="shared" si="66"/>
        <v>6638.783774812454</v>
      </c>
      <c r="K208" s="374">
        <f t="shared" si="84"/>
        <v>7169.88647679745</v>
      </c>
      <c r="L208" s="345">
        <f t="shared" si="86"/>
        <v>7734.183097656509</v>
      </c>
    </row>
    <row r="209" spans="1:12" ht="12" customHeight="1" outlineLevel="1">
      <c r="A209" s="67"/>
      <c r="B209" s="68"/>
      <c r="C209" s="83" t="s">
        <v>232</v>
      </c>
      <c r="D209" s="111">
        <v>36000</v>
      </c>
      <c r="E209" s="111">
        <f t="shared" si="90"/>
        <v>39000</v>
      </c>
      <c r="F209" s="111">
        <v>60000</v>
      </c>
      <c r="G209" s="111">
        <v>100000</v>
      </c>
      <c r="H209" s="245">
        <f t="shared" si="91"/>
        <v>108000</v>
      </c>
      <c r="I209" s="346">
        <f t="shared" si="91"/>
        <v>117000</v>
      </c>
      <c r="J209" s="111">
        <f t="shared" si="66"/>
        <v>3319.391887406227</v>
      </c>
      <c r="K209" s="374">
        <f t="shared" si="84"/>
        <v>3584.943238398725</v>
      </c>
      <c r="L209" s="345">
        <f t="shared" si="86"/>
        <v>3883.6885082652857</v>
      </c>
    </row>
    <row r="210" spans="1:12" ht="12" customHeight="1" outlineLevel="1">
      <c r="A210" s="67"/>
      <c r="B210" s="68"/>
      <c r="C210" s="42" t="s">
        <v>233</v>
      </c>
      <c r="D210" s="110">
        <v>15000</v>
      </c>
      <c r="E210" s="110">
        <f t="shared" si="90"/>
        <v>16000</v>
      </c>
      <c r="F210" s="110">
        <v>117000</v>
      </c>
      <c r="G210" s="111">
        <f t="shared" si="90"/>
        <v>126000</v>
      </c>
      <c r="H210" s="244">
        <f t="shared" si="91"/>
        <v>136000</v>
      </c>
      <c r="I210" s="345">
        <f t="shared" si="91"/>
        <v>147000</v>
      </c>
      <c r="J210" s="111">
        <f t="shared" si="66"/>
        <v>4182.433778131846</v>
      </c>
      <c r="K210" s="374">
        <f t="shared" si="84"/>
        <v>4514.372966872469</v>
      </c>
      <c r="L210" s="345">
        <f t="shared" si="86"/>
        <v>4879.5060744871535</v>
      </c>
    </row>
    <row r="211" spans="1:12" ht="12" customHeight="1" outlineLevel="1">
      <c r="A211" s="67"/>
      <c r="B211" s="68"/>
      <c r="C211" s="42" t="s">
        <v>272</v>
      </c>
      <c r="D211" s="110"/>
      <c r="E211" s="110"/>
      <c r="F211" s="110">
        <v>100000</v>
      </c>
      <c r="G211" s="110"/>
      <c r="H211" s="244"/>
      <c r="I211" s="246"/>
      <c r="J211" s="111">
        <f t="shared" si="66"/>
        <v>0</v>
      </c>
      <c r="K211" s="374">
        <f t="shared" si="84"/>
        <v>0</v>
      </c>
      <c r="L211" s="345">
        <f t="shared" si="86"/>
        <v>0</v>
      </c>
    </row>
    <row r="212" spans="1:12" ht="12" customHeight="1">
      <c r="A212" s="162" t="s">
        <v>23</v>
      </c>
      <c r="B212" s="163"/>
      <c r="C212" s="182"/>
      <c r="D212" s="171">
        <f aca="true" t="shared" si="92" ref="D212:I212">D213+D215</f>
        <v>16000</v>
      </c>
      <c r="E212" s="171">
        <f t="shared" si="92"/>
        <v>17000</v>
      </c>
      <c r="F212" s="171">
        <f t="shared" si="92"/>
        <v>18000</v>
      </c>
      <c r="G212" s="171">
        <f t="shared" si="92"/>
        <v>19000</v>
      </c>
      <c r="H212" s="249">
        <f t="shared" si="92"/>
        <v>20000</v>
      </c>
      <c r="I212" s="348">
        <f t="shared" si="92"/>
        <v>22000</v>
      </c>
      <c r="J212" s="400">
        <f t="shared" si="66"/>
        <v>630.6844586071832</v>
      </c>
      <c r="K212" s="404">
        <f t="shared" si="84"/>
        <v>663.8783774812454</v>
      </c>
      <c r="L212" s="405">
        <f t="shared" si="86"/>
        <v>730.26621522937</v>
      </c>
    </row>
    <row r="213" spans="1:12" ht="12" customHeight="1" outlineLevel="1">
      <c r="A213" s="80"/>
      <c r="B213" s="71">
        <v>633</v>
      </c>
      <c r="C213" s="81" t="s">
        <v>49</v>
      </c>
      <c r="D213" s="110">
        <f aca="true" t="shared" si="93" ref="D213:I213">IF(ISNUMBER(D214),D214,0)</f>
        <v>1000</v>
      </c>
      <c r="E213" s="110">
        <f t="shared" si="93"/>
        <v>1000</v>
      </c>
      <c r="F213" s="110">
        <f t="shared" si="93"/>
        <v>1000</v>
      </c>
      <c r="G213" s="110">
        <f t="shared" si="93"/>
        <v>1000</v>
      </c>
      <c r="H213" s="244">
        <f t="shared" si="93"/>
        <v>1000</v>
      </c>
      <c r="I213" s="345">
        <f t="shared" si="93"/>
        <v>1000</v>
      </c>
      <c r="J213" s="111">
        <f t="shared" si="66"/>
        <v>33.19391887406227</v>
      </c>
      <c r="K213" s="374">
        <f t="shared" si="84"/>
        <v>33.19391887406227</v>
      </c>
      <c r="L213" s="345">
        <f t="shared" si="86"/>
        <v>33.19391887406227</v>
      </c>
    </row>
    <row r="214" spans="1:12" ht="12" customHeight="1" outlineLevel="2">
      <c r="A214" s="67"/>
      <c r="B214" s="41">
        <v>633006</v>
      </c>
      <c r="C214" s="83" t="s">
        <v>92</v>
      </c>
      <c r="D214" s="111">
        <v>1000</v>
      </c>
      <c r="E214" s="111">
        <f>IF(ISNUMBER(D214),ROUND(D214*(1+E$2/100)/1000,0)*1000,"")</f>
        <v>1000</v>
      </c>
      <c r="F214" s="111">
        <f>IF(ISNUMBER(E214),ROUND(E214*(1+F$2/100)/1000,0)*1000,"")</f>
        <v>1000</v>
      </c>
      <c r="G214" s="111">
        <f>IF(ISNUMBER(F214),ROUND(F214*(1+G$2/100)/1000,0)*1000,"")</f>
        <v>1000</v>
      </c>
      <c r="H214" s="245">
        <f>IF(ISNUMBER(G214),ROUND(G214*(1+H$2/100)/1000,0)*1000,"")</f>
        <v>1000</v>
      </c>
      <c r="I214" s="346">
        <f>IF(ISNUMBER(H214),ROUND(H214*(1+I$2/100)/1000,0)*1000,"")</f>
        <v>1000</v>
      </c>
      <c r="J214" s="111">
        <f aca="true" t="shared" si="94" ref="J214:J273">G214/30.126</f>
        <v>33.19391887406227</v>
      </c>
      <c r="K214" s="374">
        <f t="shared" si="84"/>
        <v>33.19391887406227</v>
      </c>
      <c r="L214" s="345">
        <f t="shared" si="86"/>
        <v>33.19391887406227</v>
      </c>
    </row>
    <row r="215" spans="1:12" ht="12" customHeight="1" outlineLevel="1" collapsed="1">
      <c r="A215" s="67"/>
      <c r="B215" s="71">
        <v>635</v>
      </c>
      <c r="C215" s="81" t="s">
        <v>50</v>
      </c>
      <c r="D215" s="110">
        <f aca="true" t="shared" si="95" ref="D215:I215">SUM(D216:D217)</f>
        <v>15000</v>
      </c>
      <c r="E215" s="110">
        <f t="shared" si="95"/>
        <v>16000</v>
      </c>
      <c r="F215" s="110">
        <f t="shared" si="95"/>
        <v>17000</v>
      </c>
      <c r="G215" s="110">
        <f t="shared" si="95"/>
        <v>18000</v>
      </c>
      <c r="H215" s="244">
        <f t="shared" si="95"/>
        <v>19000</v>
      </c>
      <c r="I215" s="345">
        <f t="shared" si="95"/>
        <v>21000</v>
      </c>
      <c r="J215" s="111">
        <f t="shared" si="94"/>
        <v>597.4905397331208</v>
      </c>
      <c r="K215" s="374">
        <f t="shared" si="84"/>
        <v>630.6844586071832</v>
      </c>
      <c r="L215" s="345">
        <f t="shared" si="86"/>
        <v>697.0722963553077</v>
      </c>
    </row>
    <row r="216" spans="1:12" ht="12" customHeight="1" outlineLevel="1">
      <c r="A216" s="67"/>
      <c r="B216" s="41">
        <v>635006</v>
      </c>
      <c r="C216" s="42" t="s">
        <v>103</v>
      </c>
      <c r="D216" s="111">
        <v>15000</v>
      </c>
      <c r="E216" s="111">
        <f aca="true" t="shared" si="96" ref="E216:G217">IF(ISNUMBER(D216),ROUND(D216*(1+E$2/100)/1000,0)*1000,"")</f>
        <v>16000</v>
      </c>
      <c r="F216" s="111">
        <f t="shared" si="96"/>
        <v>17000</v>
      </c>
      <c r="G216" s="111">
        <f t="shared" si="96"/>
        <v>18000</v>
      </c>
      <c r="H216" s="245">
        <f>IF(ISNUMBER(G216),ROUND(G216*(1+H$2/100)/1000,0)*1000,"")</f>
        <v>19000</v>
      </c>
      <c r="I216" s="346">
        <f>IF(ISNUMBER(H216),ROUND(H216*(1+I$2/100)/1000,0)*1000,"")</f>
        <v>21000</v>
      </c>
      <c r="J216" s="111">
        <f t="shared" si="94"/>
        <v>597.4905397331208</v>
      </c>
      <c r="K216" s="374">
        <f t="shared" si="84"/>
        <v>630.6844586071832</v>
      </c>
      <c r="L216" s="345">
        <f t="shared" si="86"/>
        <v>697.0722963553077</v>
      </c>
    </row>
    <row r="217" spans="1:12" ht="12" customHeight="1" outlineLevel="1">
      <c r="A217" s="67"/>
      <c r="B217" s="68"/>
      <c r="C217" s="42"/>
      <c r="D217" s="110"/>
      <c r="E217" s="110">
        <f t="shared" si="96"/>
      </c>
      <c r="F217" s="110">
        <f t="shared" si="96"/>
      </c>
      <c r="G217" s="110">
        <f t="shared" si="96"/>
      </c>
      <c r="H217" s="244">
        <v>0</v>
      </c>
      <c r="I217" s="345">
        <v>0</v>
      </c>
      <c r="J217" s="111">
        <v>0</v>
      </c>
      <c r="K217" s="374">
        <f t="shared" si="84"/>
        <v>0</v>
      </c>
      <c r="L217" s="345">
        <f t="shared" si="86"/>
        <v>0</v>
      </c>
    </row>
    <row r="218" spans="1:12" ht="12" customHeight="1">
      <c r="A218" s="162" t="s">
        <v>234</v>
      </c>
      <c r="B218" s="179"/>
      <c r="C218" s="180"/>
      <c r="D218" s="171">
        <f aca="true" t="shared" si="97" ref="D218:I218">D219+D221+D224+D226+D231</f>
        <v>1740000</v>
      </c>
      <c r="E218" s="171">
        <f t="shared" si="97"/>
        <v>280000</v>
      </c>
      <c r="F218" s="171">
        <f t="shared" si="97"/>
        <v>240000</v>
      </c>
      <c r="G218" s="171">
        <f t="shared" si="97"/>
        <v>210000</v>
      </c>
      <c r="H218" s="249">
        <f t="shared" si="97"/>
        <v>210000</v>
      </c>
      <c r="I218" s="348">
        <f t="shared" si="97"/>
        <v>211000</v>
      </c>
      <c r="J218" s="400">
        <f t="shared" si="94"/>
        <v>6970.722963553077</v>
      </c>
      <c r="K218" s="404">
        <f t="shared" si="84"/>
        <v>6970.722963553077</v>
      </c>
      <c r="L218" s="405">
        <f t="shared" si="86"/>
        <v>7003.916882427139</v>
      </c>
    </row>
    <row r="219" spans="1:12" ht="12" customHeight="1" outlineLevel="1">
      <c r="A219" s="80"/>
      <c r="B219" s="71">
        <v>633</v>
      </c>
      <c r="C219" s="81" t="s">
        <v>49</v>
      </c>
      <c r="D219" s="110">
        <f>IF(ISNUMBER(D220),D220,0)</f>
        <v>0</v>
      </c>
      <c r="E219" s="110">
        <f>IF(ISNUMBER(E220),E220,0)</f>
        <v>0</v>
      </c>
      <c r="F219" s="110">
        <f>IF(ISNUMBER(F220),F220,0)</f>
        <v>0</v>
      </c>
      <c r="G219" s="110">
        <f>IF(ISNUMBER(G220),G220,0)</f>
        <v>0</v>
      </c>
      <c r="H219" s="244">
        <f>IF(ISNUMBER(H220),H220,0)</f>
        <v>0</v>
      </c>
      <c r="I219" s="246">
        <f aca="true" t="shared" si="98" ref="I219:I225">H219*1.08</f>
        <v>0</v>
      </c>
      <c r="J219" s="111">
        <f t="shared" si="94"/>
        <v>0</v>
      </c>
      <c r="K219" s="374">
        <f t="shared" si="84"/>
        <v>0</v>
      </c>
      <c r="L219" s="345">
        <f t="shared" si="86"/>
        <v>0</v>
      </c>
    </row>
    <row r="220" spans="1:12" ht="12" customHeight="1" outlineLevel="2">
      <c r="A220" s="80"/>
      <c r="B220" s="41">
        <v>633016</v>
      </c>
      <c r="C220" s="42" t="s">
        <v>95</v>
      </c>
      <c r="D220" s="111"/>
      <c r="E220" s="111">
        <f>IF(ISNUMBER(D220),ROUND(D220*(1+E$2/100)/1000,0)*1000,"")</f>
      </c>
      <c r="F220" s="111">
        <f>IF(ISNUMBER(E220),ROUND(E220*(1+F$2/100)/1000,0)*1000,"")</f>
      </c>
      <c r="G220" s="111">
        <f>IF(ISNUMBER(F220),ROUND(F220*(1+G$2/100)/1000,0)*1000,"")</f>
      </c>
      <c r="H220" s="245">
        <v>0</v>
      </c>
      <c r="I220" s="246">
        <f t="shared" si="98"/>
        <v>0</v>
      </c>
      <c r="J220" s="111">
        <v>0</v>
      </c>
      <c r="K220" s="374">
        <f t="shared" si="84"/>
        <v>0</v>
      </c>
      <c r="L220" s="345">
        <f t="shared" si="86"/>
        <v>0</v>
      </c>
    </row>
    <row r="221" spans="1:12" ht="12" customHeight="1" outlineLevel="1">
      <c r="A221" s="80"/>
      <c r="B221" s="71">
        <v>632</v>
      </c>
      <c r="C221" s="72" t="s">
        <v>48</v>
      </c>
      <c r="D221" s="110">
        <f>SUM(D222:D223)</f>
        <v>0</v>
      </c>
      <c r="E221" s="110">
        <f>SUM(E222:E223)</f>
        <v>0</v>
      </c>
      <c r="F221" s="110">
        <f>SUM(F222:F223)</f>
        <v>0</v>
      </c>
      <c r="G221" s="110">
        <f>SUM(G222:G223)</f>
        <v>0</v>
      </c>
      <c r="H221" s="244">
        <f>SUM(H222:H223)</f>
        <v>0</v>
      </c>
      <c r="I221" s="246">
        <f t="shared" si="98"/>
        <v>0</v>
      </c>
      <c r="J221" s="111">
        <f t="shared" si="94"/>
        <v>0</v>
      </c>
      <c r="K221" s="374">
        <f t="shared" si="84"/>
        <v>0</v>
      </c>
      <c r="L221" s="345">
        <f t="shared" si="86"/>
        <v>0</v>
      </c>
    </row>
    <row r="222" spans="1:12" ht="12" customHeight="1" outlineLevel="2">
      <c r="A222" s="67"/>
      <c r="B222" s="68" t="s">
        <v>18</v>
      </c>
      <c r="C222" s="42" t="s">
        <v>87</v>
      </c>
      <c r="D222" s="111"/>
      <c r="E222" s="111">
        <f aca="true" t="shared" si="99" ref="E222:G223">IF(ISNUMBER(D222),ROUND(D222*(1+E$2/100)/1000,0)*1000,"")</f>
      </c>
      <c r="F222" s="111">
        <f t="shared" si="99"/>
      </c>
      <c r="G222" s="111">
        <f t="shared" si="99"/>
      </c>
      <c r="H222" s="245">
        <v>0</v>
      </c>
      <c r="I222" s="246">
        <f t="shared" si="98"/>
        <v>0</v>
      </c>
      <c r="J222" s="111">
        <v>0</v>
      </c>
      <c r="K222" s="374">
        <f t="shared" si="84"/>
        <v>0</v>
      </c>
      <c r="L222" s="345">
        <f t="shared" si="86"/>
        <v>0</v>
      </c>
    </row>
    <row r="223" spans="1:12" ht="12" customHeight="1" outlineLevel="2">
      <c r="A223" s="67"/>
      <c r="B223" s="41">
        <v>632002</v>
      </c>
      <c r="C223" s="42" t="s">
        <v>88</v>
      </c>
      <c r="D223" s="111"/>
      <c r="E223" s="111">
        <f t="shared" si="99"/>
      </c>
      <c r="F223" s="111">
        <f t="shared" si="99"/>
      </c>
      <c r="G223" s="111">
        <f t="shared" si="99"/>
      </c>
      <c r="H223" s="245">
        <v>0</v>
      </c>
      <c r="I223" s="246">
        <f t="shared" si="98"/>
        <v>0</v>
      </c>
      <c r="J223" s="111">
        <v>0</v>
      </c>
      <c r="K223" s="374">
        <f t="shared" si="84"/>
        <v>0</v>
      </c>
      <c r="L223" s="345">
        <f t="shared" si="86"/>
        <v>0</v>
      </c>
    </row>
    <row r="224" spans="1:12" ht="12" customHeight="1" outlineLevel="1">
      <c r="A224" s="67"/>
      <c r="B224" s="71">
        <v>635</v>
      </c>
      <c r="C224" s="81" t="s">
        <v>50</v>
      </c>
      <c r="D224" s="110">
        <f>IF(ISNUMBER(D225),D225,0)</f>
        <v>0</v>
      </c>
      <c r="E224" s="110">
        <f>IF(ISNUMBER(E225),E225,0)</f>
        <v>0</v>
      </c>
      <c r="F224" s="110">
        <f>IF(ISNUMBER(F225),F225,0)</f>
        <v>0</v>
      </c>
      <c r="G224" s="110">
        <f>IF(ISNUMBER(G225),G225,0)</f>
        <v>0</v>
      </c>
      <c r="H224" s="244">
        <f>IF(ISNUMBER(H225),H225,0)</f>
        <v>0</v>
      </c>
      <c r="I224" s="246">
        <f t="shared" si="98"/>
        <v>0</v>
      </c>
      <c r="J224" s="111">
        <f t="shared" si="94"/>
        <v>0</v>
      </c>
      <c r="K224" s="374">
        <f t="shared" si="84"/>
        <v>0</v>
      </c>
      <c r="L224" s="345">
        <f t="shared" si="86"/>
        <v>0</v>
      </c>
    </row>
    <row r="225" spans="1:12" ht="12" customHeight="1" outlineLevel="2">
      <c r="A225" s="67"/>
      <c r="B225" s="41">
        <v>635006</v>
      </c>
      <c r="C225" s="42" t="s">
        <v>103</v>
      </c>
      <c r="D225" s="111"/>
      <c r="E225" s="111">
        <f>IF(ISNUMBER(D225),ROUND(D225*(1+E$2/100)/1000,0)*1000,"")</f>
      </c>
      <c r="F225" s="111">
        <f>IF(ISNUMBER(E225),ROUND(E225*(1+F$2/100)/1000,0)*1000,"")</f>
      </c>
      <c r="G225" s="111">
        <f>IF(ISNUMBER(F225),ROUND(F225*(1+G$2/100)/1000,0)*1000,"")</f>
      </c>
      <c r="H225" s="245">
        <v>0</v>
      </c>
      <c r="I225" s="246">
        <f t="shared" si="98"/>
        <v>0</v>
      </c>
      <c r="J225" s="111">
        <v>0</v>
      </c>
      <c r="K225" s="374">
        <f t="shared" si="84"/>
        <v>0</v>
      </c>
      <c r="L225" s="345">
        <f t="shared" si="86"/>
        <v>0</v>
      </c>
    </row>
    <row r="226" spans="1:12" ht="14.25" customHeight="1" outlineLevel="1">
      <c r="A226" s="67"/>
      <c r="B226" s="71">
        <v>637</v>
      </c>
      <c r="C226" s="81" t="s">
        <v>51</v>
      </c>
      <c r="D226" s="110">
        <f aca="true" t="shared" si="100" ref="D226:I226">SUM(D227:D230)</f>
        <v>1740000</v>
      </c>
      <c r="E226" s="110">
        <f t="shared" si="100"/>
        <v>280000</v>
      </c>
      <c r="F226" s="110">
        <f t="shared" si="100"/>
        <v>240000</v>
      </c>
      <c r="G226" s="110">
        <f t="shared" si="100"/>
        <v>210000</v>
      </c>
      <c r="H226" s="244">
        <f t="shared" si="100"/>
        <v>210000</v>
      </c>
      <c r="I226" s="345">
        <f t="shared" si="100"/>
        <v>211000</v>
      </c>
      <c r="J226" s="111">
        <f t="shared" si="94"/>
        <v>6970.722963553077</v>
      </c>
      <c r="K226" s="374">
        <f t="shared" si="84"/>
        <v>6970.722963553077</v>
      </c>
      <c r="L226" s="345">
        <f t="shared" si="86"/>
        <v>7003.916882427139</v>
      </c>
    </row>
    <row r="227" spans="1:12" ht="12" customHeight="1" outlineLevel="2">
      <c r="A227" s="67"/>
      <c r="B227" s="41"/>
      <c r="C227" s="42"/>
      <c r="D227" s="111">
        <v>374000</v>
      </c>
      <c r="E227" s="111"/>
      <c r="F227" s="111">
        <f>IF(ISNUMBER(E227),ROUND(E227*(1+F$2/100)/1000,0)*1000,"")</f>
      </c>
      <c r="G227" s="111">
        <f>IF(ISNUMBER(F227),ROUND(F227*(1+G$2/100)/1000,0)*1000,"")</f>
      </c>
      <c r="H227" s="245">
        <v>0</v>
      </c>
      <c r="I227" s="346">
        <v>0</v>
      </c>
      <c r="J227" s="111">
        <v>0</v>
      </c>
      <c r="K227" s="374">
        <f t="shared" si="84"/>
        <v>0</v>
      </c>
      <c r="L227" s="345">
        <f t="shared" si="86"/>
        <v>0</v>
      </c>
    </row>
    <row r="228" spans="1:12" ht="12" customHeight="1" outlineLevel="2">
      <c r="A228" s="67"/>
      <c r="B228" s="41"/>
      <c r="C228" s="42" t="s">
        <v>271</v>
      </c>
      <c r="D228" s="111">
        <v>1062000</v>
      </c>
      <c r="E228" s="111"/>
      <c r="F228" s="111">
        <v>30000</v>
      </c>
      <c r="G228" s="111"/>
      <c r="H228" s="245">
        <v>0</v>
      </c>
      <c r="I228" s="346">
        <v>0</v>
      </c>
      <c r="J228" s="111">
        <f t="shared" si="94"/>
        <v>0</v>
      </c>
      <c r="K228" s="374">
        <f t="shared" si="84"/>
        <v>0</v>
      </c>
      <c r="L228" s="345">
        <f t="shared" si="86"/>
        <v>0</v>
      </c>
    </row>
    <row r="229" spans="1:12" ht="12" customHeight="1" outlineLevel="2">
      <c r="A229" s="67"/>
      <c r="B229" s="41"/>
      <c r="C229" s="42" t="s">
        <v>235</v>
      </c>
      <c r="D229" s="111">
        <v>160000</v>
      </c>
      <c r="E229" s="111">
        <v>180000</v>
      </c>
      <c r="F229" s="111">
        <v>200000</v>
      </c>
      <c r="G229" s="111">
        <v>200000</v>
      </c>
      <c r="H229" s="245">
        <v>200000</v>
      </c>
      <c r="I229" s="346">
        <v>200000</v>
      </c>
      <c r="J229" s="111">
        <f t="shared" si="94"/>
        <v>6638.783774812454</v>
      </c>
      <c r="K229" s="374">
        <f t="shared" si="84"/>
        <v>6638.783774812454</v>
      </c>
      <c r="L229" s="345">
        <f t="shared" si="86"/>
        <v>6638.783774812454</v>
      </c>
    </row>
    <row r="230" spans="1:12" ht="12" customHeight="1" outlineLevel="2">
      <c r="A230" s="67"/>
      <c r="B230" s="41"/>
      <c r="C230" s="42" t="s">
        <v>273</v>
      </c>
      <c r="D230" s="111">
        <v>144000</v>
      </c>
      <c r="E230" s="111">
        <v>100000</v>
      </c>
      <c r="F230" s="111">
        <v>10000</v>
      </c>
      <c r="G230" s="111">
        <v>10000</v>
      </c>
      <c r="H230" s="245">
        <v>10000</v>
      </c>
      <c r="I230" s="346">
        <f>IF(ISNUMBER(H230),ROUND(H230*(1+I$2/100)/1000,0)*1000,"")</f>
        <v>11000</v>
      </c>
      <c r="J230" s="111">
        <f t="shared" si="94"/>
        <v>331.9391887406227</v>
      </c>
      <c r="K230" s="374">
        <f t="shared" si="84"/>
        <v>331.9391887406227</v>
      </c>
      <c r="L230" s="345">
        <f t="shared" si="86"/>
        <v>365.133107614685</v>
      </c>
    </row>
    <row r="231" spans="1:12" ht="12" customHeight="1" outlineLevel="1" collapsed="1">
      <c r="A231" s="67"/>
      <c r="B231" s="76">
        <v>642</v>
      </c>
      <c r="C231" s="72" t="s">
        <v>54</v>
      </c>
      <c r="D231" s="110">
        <f aca="true" t="shared" si="101" ref="D231:I231">SUM(D232:D233)</f>
        <v>0</v>
      </c>
      <c r="E231" s="110">
        <f t="shared" si="101"/>
        <v>0</v>
      </c>
      <c r="F231" s="110">
        <f t="shared" si="101"/>
        <v>0</v>
      </c>
      <c r="G231" s="110">
        <f t="shared" si="101"/>
        <v>0</v>
      </c>
      <c r="H231" s="110">
        <f t="shared" si="101"/>
        <v>0</v>
      </c>
      <c r="I231" s="345">
        <f t="shared" si="101"/>
        <v>0</v>
      </c>
      <c r="J231" s="111">
        <f t="shared" si="94"/>
        <v>0</v>
      </c>
      <c r="K231" s="374">
        <f t="shared" si="84"/>
        <v>0</v>
      </c>
      <c r="L231" s="345">
        <f t="shared" si="86"/>
        <v>0</v>
      </c>
    </row>
    <row r="232" spans="1:12" ht="12" customHeight="1" outlineLevel="1">
      <c r="A232" s="67"/>
      <c r="B232" s="41">
        <v>642002</v>
      </c>
      <c r="C232" s="42" t="s">
        <v>125</v>
      </c>
      <c r="D232" s="111"/>
      <c r="E232" s="111">
        <f aca="true" t="shared" si="102" ref="E232:G233">IF(ISNUMBER(D232),ROUND(D232*(1+E$2/100)/1000,0)*1000,"")</f>
      </c>
      <c r="F232" s="111"/>
      <c r="G232" s="111"/>
      <c r="H232" s="111"/>
      <c r="I232" s="346"/>
      <c r="J232" s="111">
        <f t="shared" si="94"/>
        <v>0</v>
      </c>
      <c r="K232" s="374">
        <f t="shared" si="84"/>
        <v>0</v>
      </c>
      <c r="L232" s="345">
        <f t="shared" si="86"/>
        <v>0</v>
      </c>
    </row>
    <row r="233" spans="1:12" ht="12" customHeight="1" outlineLevel="1">
      <c r="A233" s="67"/>
      <c r="B233" s="68"/>
      <c r="C233" s="42"/>
      <c r="D233" s="110"/>
      <c r="E233" s="110">
        <f t="shared" si="102"/>
      </c>
      <c r="F233" s="110">
        <f t="shared" si="102"/>
      </c>
      <c r="G233" s="110">
        <f t="shared" si="102"/>
      </c>
      <c r="H233" s="244">
        <v>0</v>
      </c>
      <c r="I233" s="246">
        <f aca="true" t="shared" si="103" ref="I233:I240">H233*1.08</f>
        <v>0</v>
      </c>
      <c r="J233" s="111">
        <v>0</v>
      </c>
      <c r="K233" s="374">
        <f t="shared" si="84"/>
        <v>0</v>
      </c>
      <c r="L233" s="345">
        <f t="shared" si="86"/>
        <v>0</v>
      </c>
    </row>
    <row r="234" spans="1:12" ht="12" customHeight="1">
      <c r="A234" s="162" t="s">
        <v>174</v>
      </c>
      <c r="B234" s="173"/>
      <c r="C234" s="180"/>
      <c r="D234" s="171">
        <f aca="true" t="shared" si="104" ref="D234:I234">D235+D238</f>
        <v>0</v>
      </c>
      <c r="E234" s="171">
        <f t="shared" si="104"/>
        <v>0</v>
      </c>
      <c r="F234" s="171">
        <f t="shared" si="104"/>
        <v>98000</v>
      </c>
      <c r="G234" s="171">
        <f t="shared" si="104"/>
        <v>106000</v>
      </c>
      <c r="H234" s="249">
        <f t="shared" si="104"/>
        <v>114000</v>
      </c>
      <c r="I234" s="249">
        <f t="shared" si="104"/>
        <v>123000</v>
      </c>
      <c r="J234" s="400">
        <f t="shared" si="94"/>
        <v>3518.555400650601</v>
      </c>
      <c r="K234" s="404">
        <f t="shared" si="84"/>
        <v>3784.106751643099</v>
      </c>
      <c r="L234" s="405">
        <f t="shared" si="86"/>
        <v>4082.852021509659</v>
      </c>
    </row>
    <row r="235" spans="1:12" ht="12" customHeight="1" outlineLevel="1">
      <c r="A235" s="80"/>
      <c r="B235" s="71">
        <v>633</v>
      </c>
      <c r="C235" s="81" t="s">
        <v>49</v>
      </c>
      <c r="D235" s="110">
        <f>SUM(D236:D237)</f>
        <v>0</v>
      </c>
      <c r="E235" s="110">
        <f>SUM(E236:E237)</f>
        <v>0</v>
      </c>
      <c r="F235" s="110">
        <f>SUM(F236:F237)</f>
        <v>0</v>
      </c>
      <c r="G235" s="110">
        <f>SUM(G236:G237)</f>
        <v>0</v>
      </c>
      <c r="H235" s="244">
        <f>SUM(H236:H237)</f>
        <v>0</v>
      </c>
      <c r="I235" s="246">
        <f t="shared" si="103"/>
        <v>0</v>
      </c>
      <c r="J235" s="111">
        <f t="shared" si="94"/>
        <v>0</v>
      </c>
      <c r="K235" s="374">
        <f t="shared" si="84"/>
        <v>0</v>
      </c>
      <c r="L235" s="345">
        <f t="shared" si="86"/>
        <v>0</v>
      </c>
    </row>
    <row r="236" spans="1:12" ht="12" customHeight="1" outlineLevel="2">
      <c r="A236" s="67"/>
      <c r="B236" s="41" t="s">
        <v>212</v>
      </c>
      <c r="C236" s="83" t="s">
        <v>92</v>
      </c>
      <c r="D236" s="111"/>
      <c r="E236" s="111">
        <f aca="true" t="shared" si="105" ref="E236:G237">IF(ISNUMBER(D236),ROUND(D236*(1+E$2/100)/1000,0)*1000,"")</f>
      </c>
      <c r="F236" s="111">
        <f t="shared" si="105"/>
      </c>
      <c r="G236" s="111">
        <f t="shared" si="105"/>
      </c>
      <c r="H236" s="245">
        <v>0</v>
      </c>
      <c r="I236" s="246">
        <f t="shared" si="103"/>
        <v>0</v>
      </c>
      <c r="J236" s="111">
        <v>0</v>
      </c>
      <c r="K236" s="374">
        <f t="shared" si="84"/>
        <v>0</v>
      </c>
      <c r="L236" s="345">
        <f t="shared" si="86"/>
        <v>0</v>
      </c>
    </row>
    <row r="237" spans="1:12" ht="12" customHeight="1" outlineLevel="2">
      <c r="A237" s="67"/>
      <c r="B237" s="41" t="s">
        <v>213</v>
      </c>
      <c r="C237" s="83" t="s">
        <v>92</v>
      </c>
      <c r="D237" s="111"/>
      <c r="E237" s="111">
        <f t="shared" si="105"/>
      </c>
      <c r="F237" s="111">
        <f t="shared" si="105"/>
      </c>
      <c r="G237" s="111">
        <f t="shared" si="105"/>
      </c>
      <c r="H237" s="245">
        <v>0</v>
      </c>
      <c r="I237" s="246">
        <f t="shared" si="103"/>
        <v>0</v>
      </c>
      <c r="J237" s="111">
        <v>0</v>
      </c>
      <c r="K237" s="374">
        <f t="shared" si="84"/>
        <v>0</v>
      </c>
      <c r="L237" s="345">
        <f t="shared" si="86"/>
        <v>0</v>
      </c>
    </row>
    <row r="238" spans="1:12" ht="12" customHeight="1" outlineLevel="1" collapsed="1">
      <c r="A238" s="67"/>
      <c r="B238" s="76">
        <v>642</v>
      </c>
      <c r="C238" s="72" t="s">
        <v>54</v>
      </c>
      <c r="D238" s="110">
        <f aca="true" t="shared" si="106" ref="D238:I238">SUM(D239:D240)</f>
        <v>0</v>
      </c>
      <c r="E238" s="110">
        <f t="shared" si="106"/>
        <v>0</v>
      </c>
      <c r="F238" s="110">
        <f t="shared" si="106"/>
        <v>98000</v>
      </c>
      <c r="G238" s="110">
        <f t="shared" si="106"/>
        <v>106000</v>
      </c>
      <c r="H238" s="244">
        <f t="shared" si="106"/>
        <v>114000</v>
      </c>
      <c r="I238" s="244">
        <f t="shared" si="106"/>
        <v>123000</v>
      </c>
      <c r="J238" s="111">
        <f t="shared" si="94"/>
        <v>3518.555400650601</v>
      </c>
      <c r="K238" s="374">
        <f t="shared" si="84"/>
        <v>3784.106751643099</v>
      </c>
      <c r="L238" s="345">
        <f t="shared" si="86"/>
        <v>4082.852021509659</v>
      </c>
    </row>
    <row r="239" spans="1:12" ht="10.5" customHeight="1" outlineLevel="1">
      <c r="A239" s="67"/>
      <c r="B239" s="41">
        <v>642002</v>
      </c>
      <c r="C239" s="42" t="s">
        <v>125</v>
      </c>
      <c r="D239" s="111"/>
      <c r="E239" s="111">
        <f aca="true" t="shared" si="107" ref="E239:G240">IF(ISNUMBER(D239),ROUND(D239*(1+E$2/100)/1000,0)*1000,"")</f>
      </c>
      <c r="F239" s="111">
        <v>98000</v>
      </c>
      <c r="G239" s="111">
        <f t="shared" si="107"/>
        <v>106000</v>
      </c>
      <c r="H239" s="245">
        <v>114000</v>
      </c>
      <c r="I239" s="246">
        <v>123000</v>
      </c>
      <c r="J239" s="111">
        <f t="shared" si="94"/>
        <v>3518.555400650601</v>
      </c>
      <c r="K239" s="374">
        <f t="shared" si="84"/>
        <v>3784.106751643099</v>
      </c>
      <c r="L239" s="345">
        <f t="shared" si="86"/>
        <v>4082.852021509659</v>
      </c>
    </row>
    <row r="240" spans="1:12" ht="12" customHeight="1" outlineLevel="1">
      <c r="A240" s="67"/>
      <c r="B240" s="41"/>
      <c r="C240" s="42"/>
      <c r="D240" s="110"/>
      <c r="E240" s="110">
        <f t="shared" si="107"/>
      </c>
      <c r="F240" s="110">
        <f t="shared" si="107"/>
      </c>
      <c r="G240" s="110">
        <f t="shared" si="107"/>
      </c>
      <c r="H240" s="244">
        <v>0</v>
      </c>
      <c r="I240" s="246">
        <f t="shared" si="103"/>
        <v>0</v>
      </c>
      <c r="J240" s="111">
        <v>0</v>
      </c>
      <c r="K240" s="374">
        <f t="shared" si="84"/>
        <v>0</v>
      </c>
      <c r="L240" s="345">
        <f t="shared" si="86"/>
        <v>0</v>
      </c>
    </row>
    <row r="241" spans="1:12" ht="12" customHeight="1">
      <c r="A241" s="162" t="s">
        <v>186</v>
      </c>
      <c r="B241" s="163"/>
      <c r="C241" s="164"/>
      <c r="D241" s="171">
        <f aca="true" t="shared" si="108" ref="D241:I241">SUM(D242:D249)</f>
        <v>3560000</v>
      </c>
      <c r="E241" s="171">
        <f t="shared" si="108"/>
        <v>3909000</v>
      </c>
      <c r="F241" s="171">
        <f t="shared" si="108"/>
        <v>3762000</v>
      </c>
      <c r="G241" s="171">
        <f t="shared" si="108"/>
        <v>4064000</v>
      </c>
      <c r="H241" s="249">
        <f t="shared" si="108"/>
        <v>3928000</v>
      </c>
      <c r="I241" s="348">
        <f t="shared" si="108"/>
        <v>4305000</v>
      </c>
      <c r="J241" s="400">
        <f t="shared" si="94"/>
        <v>134900.08630418906</v>
      </c>
      <c r="K241" s="404">
        <f t="shared" si="84"/>
        <v>130385.7133373166</v>
      </c>
      <c r="L241" s="405">
        <f t="shared" si="86"/>
        <v>142899.82075283807</v>
      </c>
    </row>
    <row r="242" spans="1:12" ht="12" customHeight="1" outlineLevel="1">
      <c r="A242" s="67"/>
      <c r="B242" s="68"/>
      <c r="C242" s="42" t="s">
        <v>177</v>
      </c>
      <c r="D242" s="111">
        <v>669000</v>
      </c>
      <c r="E242" s="111">
        <f>IF(ISNUMBER(D242),ROUND(D242*(1+E$2/100)/1000,0)*1000,"")</f>
        <v>716000</v>
      </c>
      <c r="F242" s="111">
        <v>685000</v>
      </c>
      <c r="G242" s="111">
        <v>794000</v>
      </c>
      <c r="H242" s="245">
        <v>916000</v>
      </c>
      <c r="I242" s="346">
        <v>1052000</v>
      </c>
      <c r="J242" s="111">
        <f t="shared" si="94"/>
        <v>26355.971586005442</v>
      </c>
      <c r="K242" s="374">
        <f t="shared" si="84"/>
        <v>30405.62968864104</v>
      </c>
      <c r="L242" s="345">
        <f t="shared" si="86"/>
        <v>34920.00265551351</v>
      </c>
    </row>
    <row r="243" spans="1:12" ht="12" customHeight="1" outlineLevel="1">
      <c r="A243" s="67"/>
      <c r="B243" s="68"/>
      <c r="C243" s="42" t="s">
        <v>176</v>
      </c>
      <c r="D243" s="111">
        <v>1806000</v>
      </c>
      <c r="E243" s="111">
        <f>IF(ISNUMBER(D243),ROUND(D243*(1+E$2/100)/1000,0)*1000,"")</f>
        <v>1932000</v>
      </c>
      <c r="F243" s="111">
        <v>1773000</v>
      </c>
      <c r="G243" s="111">
        <f aca="true" t="shared" si="109" ref="F243:I247">IF(ISNUMBER(F243),ROUND(F243*(1+G$2/100)/1000,0)*1000,"")</f>
        <v>1915000</v>
      </c>
      <c r="H243" s="245">
        <f t="shared" si="109"/>
        <v>2068000</v>
      </c>
      <c r="I243" s="346">
        <f t="shared" si="109"/>
        <v>2233000</v>
      </c>
      <c r="J243" s="111">
        <f t="shared" si="94"/>
        <v>63566.35464382925</v>
      </c>
      <c r="K243" s="374">
        <f t="shared" si="84"/>
        <v>68645.02423156078</v>
      </c>
      <c r="L243" s="345">
        <f t="shared" si="86"/>
        <v>74122.02084578105</v>
      </c>
    </row>
    <row r="244" spans="1:12" ht="12" customHeight="1" outlineLevel="1">
      <c r="A244" s="67"/>
      <c r="B244" s="68"/>
      <c r="C244" s="42" t="s">
        <v>240</v>
      </c>
      <c r="D244" s="111"/>
      <c r="E244" s="111">
        <v>100000</v>
      </c>
      <c r="F244" s="111">
        <v>50000</v>
      </c>
      <c r="G244" s="111"/>
      <c r="H244" s="245"/>
      <c r="I244" s="346"/>
      <c r="J244" s="111">
        <f t="shared" si="94"/>
        <v>0</v>
      </c>
      <c r="K244" s="374">
        <f t="shared" si="84"/>
        <v>0</v>
      </c>
      <c r="L244" s="345">
        <f t="shared" si="86"/>
        <v>0</v>
      </c>
    </row>
    <row r="245" spans="1:12" ht="12" customHeight="1" outlineLevel="1">
      <c r="A245" s="67"/>
      <c r="B245" s="68"/>
      <c r="C245" s="42"/>
      <c r="D245" s="111"/>
      <c r="E245" s="111">
        <f>IF(ISNUMBER(D245),ROUND(D245*(1+E$2/100)/1000,0)*1000,"")</f>
      </c>
      <c r="F245" s="111">
        <f t="shared" si="109"/>
      </c>
      <c r="G245" s="111">
        <f t="shared" si="109"/>
      </c>
      <c r="H245" s="245">
        <v>0</v>
      </c>
      <c r="I245" s="346">
        <v>0</v>
      </c>
      <c r="J245" s="111">
        <v>0</v>
      </c>
      <c r="K245" s="374">
        <f t="shared" si="84"/>
        <v>0</v>
      </c>
      <c r="L245" s="345">
        <f t="shared" si="86"/>
        <v>0</v>
      </c>
    </row>
    <row r="246" spans="1:12" ht="12" customHeight="1" outlineLevel="1">
      <c r="A246" s="67"/>
      <c r="B246" s="41"/>
      <c r="C246" s="42" t="s">
        <v>175</v>
      </c>
      <c r="D246" s="111">
        <v>315000</v>
      </c>
      <c r="E246" s="111">
        <f>IF(ISNUMBER(D246),ROUND(D246*(1+E$2/100)/1000,0)*1000,"")</f>
        <v>337000</v>
      </c>
      <c r="F246" s="111">
        <v>264000</v>
      </c>
      <c r="G246" s="111">
        <f t="shared" si="109"/>
        <v>285000</v>
      </c>
      <c r="H246" s="245">
        <f t="shared" si="109"/>
        <v>308000</v>
      </c>
      <c r="I246" s="346">
        <f t="shared" si="109"/>
        <v>333000</v>
      </c>
      <c r="J246" s="111">
        <f t="shared" si="94"/>
        <v>9460.266879107747</v>
      </c>
      <c r="K246" s="374">
        <f t="shared" si="84"/>
        <v>10223.727013211179</v>
      </c>
      <c r="L246" s="345">
        <f t="shared" si="86"/>
        <v>11053.574985062736</v>
      </c>
    </row>
    <row r="247" spans="1:12" ht="12" customHeight="1" outlineLevel="1">
      <c r="A247" s="67"/>
      <c r="B247" s="41"/>
      <c r="C247" s="42" t="s">
        <v>268</v>
      </c>
      <c r="D247" s="111">
        <v>770000</v>
      </c>
      <c r="E247" s="111">
        <f>IF(ISNUMBER(D247),ROUND(D247*(1+E$2/100)/1000,0)*1000,"")</f>
        <v>824000</v>
      </c>
      <c r="F247" s="111">
        <v>545000</v>
      </c>
      <c r="G247" s="111">
        <f t="shared" si="109"/>
        <v>589000</v>
      </c>
      <c r="H247" s="245">
        <f t="shared" si="109"/>
        <v>636000</v>
      </c>
      <c r="I247" s="346">
        <f t="shared" si="109"/>
        <v>687000</v>
      </c>
      <c r="J247" s="111">
        <f t="shared" si="94"/>
        <v>19551.21821682268</v>
      </c>
      <c r="K247" s="374">
        <f t="shared" si="84"/>
        <v>21111.332403903605</v>
      </c>
      <c r="L247" s="345">
        <f t="shared" si="86"/>
        <v>22804.22226648078</v>
      </c>
    </row>
    <row r="248" spans="1:12" ht="12" customHeight="1" outlineLevel="1">
      <c r="A248" s="67"/>
      <c r="B248" s="41"/>
      <c r="C248" s="42" t="s">
        <v>269</v>
      </c>
      <c r="D248" s="111"/>
      <c r="E248" s="111">
        <f>IF(ISNUMBER(D248),ROUND(D248*(1+E$2/100)/1000,0)*1000,"")</f>
      </c>
      <c r="F248" s="111">
        <v>445000</v>
      </c>
      <c r="G248" s="111">
        <f>IF(ISNUMBER(F248),ROUND(F248*(1+G$2/100)/1000,0)*1000,"")</f>
        <v>481000</v>
      </c>
      <c r="H248" s="245">
        <v>0</v>
      </c>
      <c r="I248" s="346">
        <v>0</v>
      </c>
      <c r="J248" s="111">
        <f t="shared" si="94"/>
        <v>15966.274978423951</v>
      </c>
      <c r="K248" s="374">
        <f t="shared" si="84"/>
        <v>0</v>
      </c>
      <c r="L248" s="345">
        <f t="shared" si="86"/>
        <v>0</v>
      </c>
    </row>
    <row r="249" spans="1:12" ht="12" customHeight="1" outlineLevel="1">
      <c r="A249" s="67"/>
      <c r="B249" s="68"/>
      <c r="C249" s="42"/>
      <c r="D249" s="110"/>
      <c r="E249" s="110">
        <f>IF(ISNUMBER(D249),ROUND(D249*(1+E$2/100)/1000,0)*1000,"")</f>
      </c>
      <c r="F249" s="110">
        <f>IF(ISNUMBER(E249),ROUND(E249*(1+F$2/100)/1000,0)*1000,"")</f>
      </c>
      <c r="G249" s="110">
        <f>IF(ISNUMBER(F249),ROUND(F249*(1+G$2/100)/1000,0)*1000,"")</f>
      </c>
      <c r="H249" s="244">
        <v>0</v>
      </c>
      <c r="I249" s="345">
        <v>0</v>
      </c>
      <c r="J249" s="111">
        <v>0</v>
      </c>
      <c r="K249" s="374">
        <f t="shared" si="84"/>
        <v>0</v>
      </c>
      <c r="L249" s="345">
        <f t="shared" si="86"/>
        <v>0</v>
      </c>
    </row>
    <row r="250" spans="1:12" ht="12" customHeight="1">
      <c r="A250" s="168" t="s">
        <v>187</v>
      </c>
      <c r="B250" s="173"/>
      <c r="C250" s="174"/>
      <c r="D250" s="171">
        <f aca="true" t="shared" si="110" ref="D250:I250">SUM(D251:D256)</f>
        <v>6800000</v>
      </c>
      <c r="E250" s="171">
        <f t="shared" si="110"/>
        <v>6841000</v>
      </c>
      <c r="F250" s="171">
        <f t="shared" si="110"/>
        <v>7935000</v>
      </c>
      <c r="G250" s="171">
        <f t="shared" si="110"/>
        <v>8570000</v>
      </c>
      <c r="H250" s="249">
        <f t="shared" si="110"/>
        <v>9256000</v>
      </c>
      <c r="I250" s="348">
        <f t="shared" si="110"/>
        <v>9996000</v>
      </c>
      <c r="J250" s="400">
        <f t="shared" si="94"/>
        <v>284471.88475071365</v>
      </c>
      <c r="K250" s="404">
        <f t="shared" si="84"/>
        <v>307242.91309832036</v>
      </c>
      <c r="L250" s="405">
        <f t="shared" si="86"/>
        <v>331806.41306512646</v>
      </c>
    </row>
    <row r="251" spans="1:12" ht="12" customHeight="1" outlineLevel="1">
      <c r="A251" s="67"/>
      <c r="B251" s="68"/>
      <c r="C251" s="42" t="s">
        <v>225</v>
      </c>
      <c r="D251" s="111">
        <v>6300000</v>
      </c>
      <c r="E251" s="111">
        <f>IF(ISNUMBER(D251),ROUND(D251*(1+E$2/100)/1000,0)*1000,"")</f>
        <v>6741000</v>
      </c>
      <c r="F251" s="111">
        <v>7935000</v>
      </c>
      <c r="G251" s="111">
        <f aca="true" t="shared" si="111" ref="F251:I254">IF(ISNUMBER(F251),ROUND(F251*(1+G$2/100)/1000,0)*1000,"")</f>
        <v>8570000</v>
      </c>
      <c r="H251" s="245">
        <f t="shared" si="111"/>
        <v>9256000</v>
      </c>
      <c r="I251" s="346">
        <f t="shared" si="111"/>
        <v>9996000</v>
      </c>
      <c r="J251" s="111">
        <f t="shared" si="94"/>
        <v>284471.88475071365</v>
      </c>
      <c r="K251" s="374">
        <f t="shared" si="84"/>
        <v>307242.91309832036</v>
      </c>
      <c r="L251" s="345">
        <f t="shared" si="86"/>
        <v>331806.41306512646</v>
      </c>
    </row>
    <row r="252" spans="1:12" ht="12" customHeight="1" outlineLevel="1">
      <c r="A252" s="67"/>
      <c r="B252" s="68"/>
      <c r="C252" s="42"/>
      <c r="D252" s="111">
        <v>500000</v>
      </c>
      <c r="E252" s="111">
        <v>100000</v>
      </c>
      <c r="F252" s="111"/>
      <c r="G252" s="111">
        <f t="shared" si="111"/>
      </c>
      <c r="H252" s="245">
        <f t="shared" si="111"/>
      </c>
      <c r="I252" s="246"/>
      <c r="J252" s="111">
        <v>0</v>
      </c>
      <c r="K252" s="374"/>
      <c r="L252" s="345">
        <f t="shared" si="86"/>
        <v>0</v>
      </c>
    </row>
    <row r="253" spans="1:12" ht="12" customHeight="1" outlineLevel="1">
      <c r="A253" s="67"/>
      <c r="B253" s="68"/>
      <c r="C253" s="42"/>
      <c r="D253" s="111"/>
      <c r="E253" s="111">
        <f>IF(ISNUMBER(D253),ROUND(D253*(1+E$2/100)/1000,0)*1000,"")</f>
      </c>
      <c r="F253" s="111">
        <f t="shared" si="111"/>
      </c>
      <c r="G253" s="111">
        <f t="shared" si="111"/>
      </c>
      <c r="H253" s="245">
        <v>0</v>
      </c>
      <c r="I253" s="246">
        <f aca="true" t="shared" si="112" ref="I253:I260">H253*1.08</f>
        <v>0</v>
      </c>
      <c r="J253" s="111">
        <v>0</v>
      </c>
      <c r="K253" s="374">
        <f t="shared" si="84"/>
        <v>0</v>
      </c>
      <c r="L253" s="345">
        <f t="shared" si="86"/>
        <v>0</v>
      </c>
    </row>
    <row r="254" spans="1:12" ht="12" customHeight="1" outlineLevel="1">
      <c r="A254" s="67"/>
      <c r="B254" s="68"/>
      <c r="C254" s="42"/>
      <c r="D254" s="111"/>
      <c r="E254" s="111">
        <f>IF(ISNUMBER(D254),ROUND(D254*(1+E$2/100)/1000,0)*1000,"")</f>
      </c>
      <c r="F254" s="111">
        <f t="shared" si="111"/>
      </c>
      <c r="G254" s="111">
        <f t="shared" si="111"/>
      </c>
      <c r="H254" s="245">
        <v>0</v>
      </c>
      <c r="I254" s="246">
        <f t="shared" si="112"/>
        <v>0</v>
      </c>
      <c r="J254" s="111">
        <v>0</v>
      </c>
      <c r="K254" s="374">
        <f t="shared" si="84"/>
        <v>0</v>
      </c>
      <c r="L254" s="345">
        <f t="shared" si="86"/>
        <v>0</v>
      </c>
    </row>
    <row r="255" spans="1:12" ht="12" customHeight="1" outlineLevel="1">
      <c r="A255" s="67"/>
      <c r="B255" s="68"/>
      <c r="C255" s="42"/>
      <c r="D255" s="111"/>
      <c r="E255" s="111">
        <f>IF(ISNUMBER(D255),ROUND(D255*(1+E$2/100)/1000,0)*1000,"")</f>
      </c>
      <c r="F255" s="111">
        <f>IF(ISNUMBER(E255),ROUND(E255*(1+F$2/100)/1000,0)*1000,"")</f>
      </c>
      <c r="G255" s="111">
        <f>IF(ISNUMBER(F255),ROUND(F255*(1+G$2/100)/1000,0)*1000,"")</f>
      </c>
      <c r="H255" s="245">
        <v>0</v>
      </c>
      <c r="I255" s="246">
        <f t="shared" si="112"/>
        <v>0</v>
      </c>
      <c r="J255" s="111">
        <v>0</v>
      </c>
      <c r="K255" s="374">
        <f t="shared" si="84"/>
        <v>0</v>
      </c>
      <c r="L255" s="345">
        <f t="shared" si="86"/>
        <v>0</v>
      </c>
    </row>
    <row r="256" spans="1:12" ht="12" customHeight="1" outlineLevel="1">
      <c r="A256" s="67"/>
      <c r="B256" s="68"/>
      <c r="C256" s="42"/>
      <c r="D256" s="111"/>
      <c r="E256" s="111">
        <f>IF(ISNUMBER(D256),ROUND(D256*(1+E$2/100)/1000,0)*1000,"")</f>
      </c>
      <c r="F256" s="111">
        <f>IF(ISNUMBER(E256),ROUND(E256*(1+F$2/100)/1000,0)*1000,"")</f>
      </c>
      <c r="G256" s="111">
        <f>IF(ISNUMBER(F256),ROUND(F256*(1+G$2/100)/1000,0)*1000,"")</f>
      </c>
      <c r="H256" s="245">
        <v>0</v>
      </c>
      <c r="I256" s="246">
        <f t="shared" si="112"/>
        <v>0</v>
      </c>
      <c r="J256" s="111">
        <v>0</v>
      </c>
      <c r="K256" s="374">
        <f t="shared" si="84"/>
        <v>0</v>
      </c>
      <c r="L256" s="345">
        <f t="shared" si="86"/>
        <v>0</v>
      </c>
    </row>
    <row r="257" spans="1:12" ht="12" customHeight="1">
      <c r="A257" s="168" t="s">
        <v>38</v>
      </c>
      <c r="B257" s="173"/>
      <c r="C257" s="174"/>
      <c r="D257" s="171">
        <f>D258</f>
        <v>0</v>
      </c>
      <c r="E257" s="171">
        <f>E258</f>
        <v>0</v>
      </c>
      <c r="F257" s="171">
        <f>F258</f>
        <v>0</v>
      </c>
      <c r="G257" s="171">
        <f>G258</f>
        <v>0</v>
      </c>
      <c r="H257" s="249">
        <v>0</v>
      </c>
      <c r="I257" s="249">
        <v>0</v>
      </c>
      <c r="J257" s="400">
        <f t="shared" si="94"/>
        <v>0</v>
      </c>
      <c r="K257" s="404">
        <f t="shared" si="84"/>
        <v>0</v>
      </c>
      <c r="L257" s="405">
        <f t="shared" si="86"/>
        <v>0</v>
      </c>
    </row>
    <row r="258" spans="1:12" ht="12" customHeight="1" outlineLevel="1">
      <c r="A258" s="84"/>
      <c r="B258" s="76">
        <v>641</v>
      </c>
      <c r="C258" s="72" t="s">
        <v>53</v>
      </c>
      <c r="D258" s="110">
        <f>SUM(D259:D260)</f>
        <v>0</v>
      </c>
      <c r="E258" s="110">
        <f>SUM(E259:E260)</f>
        <v>0</v>
      </c>
      <c r="F258" s="110">
        <f>SUM(F259:F260)</f>
        <v>0</v>
      </c>
      <c r="G258" s="110">
        <f>SUM(G259:G260)</f>
        <v>0</v>
      </c>
      <c r="H258" s="244">
        <f>SUM(H259:H260)</f>
        <v>0</v>
      </c>
      <c r="I258" s="246">
        <f t="shared" si="112"/>
        <v>0</v>
      </c>
      <c r="J258" s="111">
        <f t="shared" si="94"/>
        <v>0</v>
      </c>
      <c r="K258" s="374">
        <f t="shared" si="84"/>
        <v>0</v>
      </c>
      <c r="L258" s="345">
        <f t="shared" si="86"/>
        <v>0</v>
      </c>
    </row>
    <row r="259" spans="1:12" ht="12" customHeight="1" outlineLevel="2">
      <c r="A259" s="67"/>
      <c r="B259" s="41">
        <v>641001</v>
      </c>
      <c r="C259" s="42" t="s">
        <v>124</v>
      </c>
      <c r="D259" s="110"/>
      <c r="E259" s="110">
        <f aca="true" t="shared" si="113" ref="E259:G260">IF(ISNUMBER(D259),ROUND(D259*(1+E$2/100)/1000,0)*1000,"")</f>
      </c>
      <c r="F259" s="110">
        <f t="shared" si="113"/>
      </c>
      <c r="G259" s="110">
        <f t="shared" si="113"/>
      </c>
      <c r="H259" s="244">
        <v>0</v>
      </c>
      <c r="I259" s="246">
        <f t="shared" si="112"/>
        <v>0</v>
      </c>
      <c r="J259" s="111">
        <v>0</v>
      </c>
      <c r="K259" s="374">
        <f t="shared" si="84"/>
        <v>0</v>
      </c>
      <c r="L259" s="345">
        <f t="shared" si="86"/>
        <v>0</v>
      </c>
    </row>
    <row r="260" spans="1:12" ht="12" customHeight="1" outlineLevel="2">
      <c r="A260" s="67"/>
      <c r="B260" s="68"/>
      <c r="C260" s="42"/>
      <c r="D260" s="110"/>
      <c r="E260" s="110">
        <f t="shared" si="113"/>
      </c>
      <c r="F260" s="110">
        <f t="shared" si="113"/>
      </c>
      <c r="G260" s="110">
        <f t="shared" si="113"/>
      </c>
      <c r="H260" s="244">
        <v>0</v>
      </c>
      <c r="I260" s="246">
        <f t="shared" si="112"/>
        <v>0</v>
      </c>
      <c r="J260" s="111">
        <v>0</v>
      </c>
      <c r="K260" s="374">
        <f t="shared" si="84"/>
        <v>0</v>
      </c>
      <c r="L260" s="345">
        <f t="shared" si="86"/>
        <v>0</v>
      </c>
    </row>
    <row r="261" spans="1:12" ht="12" customHeight="1">
      <c r="A261" s="168" t="s">
        <v>24</v>
      </c>
      <c r="B261" s="173"/>
      <c r="C261" s="174"/>
      <c r="D261" s="171">
        <f aca="true" t="shared" si="114" ref="D261:I261">D262+D265</f>
        <v>598000</v>
      </c>
      <c r="E261" s="171">
        <f t="shared" si="114"/>
        <v>640000</v>
      </c>
      <c r="F261" s="171">
        <f t="shared" si="114"/>
        <v>241000</v>
      </c>
      <c r="G261" s="171">
        <f t="shared" si="114"/>
        <v>352000</v>
      </c>
      <c r="H261" s="249">
        <f t="shared" si="114"/>
        <v>322000</v>
      </c>
      <c r="I261" s="348">
        <f t="shared" si="114"/>
        <v>335000</v>
      </c>
      <c r="J261" s="400">
        <f t="shared" si="94"/>
        <v>11684.25944366992</v>
      </c>
      <c r="K261" s="404">
        <f t="shared" si="84"/>
        <v>10688.441877448051</v>
      </c>
      <c r="L261" s="405">
        <f t="shared" si="86"/>
        <v>11119.962822810861</v>
      </c>
    </row>
    <row r="262" spans="1:12" ht="12" customHeight="1" outlineLevel="1">
      <c r="A262" s="70"/>
      <c r="B262" s="76">
        <v>641</v>
      </c>
      <c r="C262" s="72" t="s">
        <v>53</v>
      </c>
      <c r="D262" s="110">
        <f>SUM(D263:D264)</f>
        <v>0</v>
      </c>
      <c r="E262" s="110">
        <f>SUM(E263:E264)</f>
        <v>0</v>
      </c>
      <c r="F262" s="110">
        <f>SUM(F263:F264)</f>
        <v>0</v>
      </c>
      <c r="G262" s="110">
        <f>SUM(G263:G264)</f>
        <v>0</v>
      </c>
      <c r="H262" s="406">
        <f>H263+H266</f>
        <v>0</v>
      </c>
      <c r="I262" s="348">
        <f>I263+I266</f>
        <v>0</v>
      </c>
      <c r="J262" s="111">
        <f t="shared" si="94"/>
        <v>0</v>
      </c>
      <c r="K262" s="374">
        <f t="shared" si="84"/>
        <v>0</v>
      </c>
      <c r="L262" s="345">
        <f t="shared" si="86"/>
        <v>0</v>
      </c>
    </row>
    <row r="263" spans="1:12" ht="12" customHeight="1" outlineLevel="2">
      <c r="A263" s="70" t="s">
        <v>26</v>
      </c>
      <c r="B263" s="68" t="s">
        <v>214</v>
      </c>
      <c r="C263" s="42" t="s">
        <v>124</v>
      </c>
      <c r="D263" s="1"/>
      <c r="E263" s="1">
        <f aca="true" t="shared" si="115" ref="E263:G264">IF(ISNUMBER(D263),ROUND(D263*(1+E$2/100)/1000,0)*1000,"")</f>
      </c>
      <c r="F263" s="1">
        <f t="shared" si="115"/>
      </c>
      <c r="G263" s="1">
        <f t="shared" si="115"/>
      </c>
      <c r="H263" s="250">
        <v>0</v>
      </c>
      <c r="I263" s="349">
        <v>0</v>
      </c>
      <c r="J263" s="111">
        <v>0</v>
      </c>
      <c r="K263" s="374">
        <f aca="true" t="shared" si="116" ref="K263:K273">H263/30.126</f>
        <v>0</v>
      </c>
      <c r="L263" s="345">
        <f t="shared" si="86"/>
        <v>0</v>
      </c>
    </row>
    <row r="264" spans="1:12" ht="12" customHeight="1" outlineLevel="2">
      <c r="A264" s="70" t="s">
        <v>26</v>
      </c>
      <c r="B264" s="68" t="s">
        <v>215</v>
      </c>
      <c r="C264" s="42" t="s">
        <v>124</v>
      </c>
      <c r="D264" s="1"/>
      <c r="E264" s="1">
        <f t="shared" si="115"/>
      </c>
      <c r="F264" s="1">
        <f t="shared" si="115"/>
      </c>
      <c r="G264" s="1">
        <f t="shared" si="115"/>
      </c>
      <c r="H264" s="250">
        <v>0</v>
      </c>
      <c r="I264" s="349">
        <v>0</v>
      </c>
      <c r="J264" s="111">
        <v>0</v>
      </c>
      <c r="K264" s="374">
        <f t="shared" si="116"/>
        <v>0</v>
      </c>
      <c r="L264" s="345">
        <f aca="true" t="shared" si="117" ref="L264:L273">I264/30.126</f>
        <v>0</v>
      </c>
    </row>
    <row r="265" spans="1:12" ht="12" customHeight="1" outlineLevel="1" collapsed="1">
      <c r="A265" s="67"/>
      <c r="B265" s="76">
        <v>642</v>
      </c>
      <c r="C265" s="72" t="s">
        <v>229</v>
      </c>
      <c r="D265" s="78">
        <f aca="true" t="shared" si="118" ref="D265:I265">SUM(D266:D272)</f>
        <v>598000</v>
      </c>
      <c r="E265" s="78">
        <f t="shared" si="118"/>
        <v>640000</v>
      </c>
      <c r="F265" s="78">
        <f t="shared" si="118"/>
        <v>241000</v>
      </c>
      <c r="G265" s="78">
        <f t="shared" si="118"/>
        <v>352000</v>
      </c>
      <c r="H265" s="251">
        <f t="shared" si="118"/>
        <v>322000</v>
      </c>
      <c r="I265" s="351">
        <f t="shared" si="118"/>
        <v>335000</v>
      </c>
      <c r="J265" s="111">
        <f t="shared" si="94"/>
        <v>11684.25944366992</v>
      </c>
      <c r="K265" s="374">
        <f t="shared" si="116"/>
        <v>10688.441877448051</v>
      </c>
      <c r="L265" s="345">
        <f t="shared" si="117"/>
        <v>11119.962822810861</v>
      </c>
    </row>
    <row r="266" spans="1:12" ht="12" customHeight="1" outlineLevel="1">
      <c r="A266" s="80" t="s">
        <v>25</v>
      </c>
      <c r="B266" s="41"/>
      <c r="C266" s="42" t="s">
        <v>228</v>
      </c>
      <c r="D266" s="1">
        <v>223000</v>
      </c>
      <c r="E266" s="1">
        <f>IF(ISNUMBER(D266),ROUND(D266*(1+E$2/100)/1000,0)*1000,"")</f>
        <v>239000</v>
      </c>
      <c r="F266" s="1"/>
      <c r="G266" s="1">
        <f>IF(ISNUMBER(F266),ROUND(F266*(1+G$2/100)/1000,0)*1000,"")</f>
      </c>
      <c r="H266" s="250">
        <v>0</v>
      </c>
      <c r="I266" s="349">
        <v>0</v>
      </c>
      <c r="J266" s="111">
        <v>0</v>
      </c>
      <c r="K266" s="374">
        <f t="shared" si="116"/>
        <v>0</v>
      </c>
      <c r="L266" s="345">
        <f t="shared" si="117"/>
        <v>0</v>
      </c>
    </row>
    <row r="267" spans="1:12" ht="12" customHeight="1" outlineLevel="1">
      <c r="A267" s="193" t="s">
        <v>188</v>
      </c>
      <c r="B267" s="68"/>
      <c r="C267" s="42" t="s">
        <v>248</v>
      </c>
      <c r="D267" s="1">
        <v>65000</v>
      </c>
      <c r="E267" s="1">
        <f>IF(ISNUMBER(D267),ROUND(D267*(1+E$2/100)/1000,0)*1000,"")</f>
        <v>70000</v>
      </c>
      <c r="F267" s="1">
        <f>IF(ISNUMBER(E267),ROUND(E267*(1+F$2/100)/1000,0)*1000,"")</f>
        <v>76000</v>
      </c>
      <c r="G267" s="1">
        <f>IF(ISNUMBER(F267),ROUND(F267*(1+G$2/100)/1000,0)*1000,"")</f>
        <v>82000</v>
      </c>
      <c r="H267" s="250">
        <f>IF(ISNUMBER(G267),ROUND(G267*(1+H$2/100)/1000,0)*1000,"")</f>
        <v>89000</v>
      </c>
      <c r="I267" s="349">
        <f>IF(ISNUMBER(H267),ROUND(H267*(1+I$2/100)/1000,0)*1000,"")</f>
        <v>96000</v>
      </c>
      <c r="J267" s="111">
        <f t="shared" si="94"/>
        <v>2721.901347673106</v>
      </c>
      <c r="K267" s="374">
        <f t="shared" si="116"/>
        <v>2954.258779791542</v>
      </c>
      <c r="L267" s="345">
        <f t="shared" si="117"/>
        <v>3186.616211909978</v>
      </c>
    </row>
    <row r="268" spans="1:12" ht="12" customHeight="1" outlineLevel="1">
      <c r="A268" s="193"/>
      <c r="B268" s="68"/>
      <c r="C268" s="42" t="s">
        <v>249</v>
      </c>
      <c r="D268" s="1"/>
      <c r="E268" s="1"/>
      <c r="F268" s="1"/>
      <c r="G268" s="1">
        <v>50000</v>
      </c>
      <c r="H268" s="250"/>
      <c r="I268" s="349"/>
      <c r="J268" s="111">
        <f t="shared" si="94"/>
        <v>1659.6959437031135</v>
      </c>
      <c r="K268" s="374">
        <f t="shared" si="116"/>
        <v>0</v>
      </c>
      <c r="L268" s="345">
        <f t="shared" si="117"/>
        <v>0</v>
      </c>
    </row>
    <row r="269" spans="1:12" ht="12" customHeight="1" outlineLevel="1">
      <c r="A269" s="193" t="s">
        <v>189</v>
      </c>
      <c r="B269" s="41" t="s">
        <v>216</v>
      </c>
      <c r="C269" s="42" t="s">
        <v>230</v>
      </c>
      <c r="D269" s="1">
        <v>120000</v>
      </c>
      <c r="E269" s="1">
        <f>IF(ISNUMBER(D269),ROUND(D269*(1+E$2/100)/1000,0)*1000,"")</f>
        <v>128000</v>
      </c>
      <c r="F269" s="1">
        <v>100000</v>
      </c>
      <c r="G269" s="1">
        <v>150000</v>
      </c>
      <c r="H269" s="250">
        <v>158000</v>
      </c>
      <c r="I269" s="349">
        <v>158000</v>
      </c>
      <c r="J269" s="111">
        <f t="shared" si="94"/>
        <v>4979.08783110934</v>
      </c>
      <c r="K269" s="374">
        <f t="shared" si="116"/>
        <v>5244.639182101839</v>
      </c>
      <c r="L269" s="345">
        <f t="shared" si="117"/>
        <v>5244.639182101839</v>
      </c>
    </row>
    <row r="270" spans="1:12" ht="12" customHeight="1" outlineLevel="1">
      <c r="A270" s="193" t="s">
        <v>189</v>
      </c>
      <c r="B270" s="41" t="s">
        <v>217</v>
      </c>
      <c r="C270" s="42" t="s">
        <v>244</v>
      </c>
      <c r="D270" s="1">
        <v>190000</v>
      </c>
      <c r="E270" s="1">
        <f>IF(ISNUMBER(D270),ROUND(D270*(1+E$2/100)/1000,0)*1000,"")</f>
        <v>203000</v>
      </c>
      <c r="F270" s="1">
        <v>50000</v>
      </c>
      <c r="G270" s="1">
        <f>IF(ISNUMBER(F270),ROUND(F270*(1+G$2/100)/1000,0)*1000,"")</f>
        <v>54000</v>
      </c>
      <c r="H270" s="250">
        <f>IF(ISNUMBER(G270),ROUND(G270*(1+H$2/100)/1000,0)*1000,"")</f>
        <v>58000</v>
      </c>
      <c r="I270" s="349">
        <f>IF(ISNUMBER(H270),ROUND(H270*(1+I$2/100)/1000,0)*1000,"")</f>
        <v>63000</v>
      </c>
      <c r="J270" s="111">
        <f t="shared" si="94"/>
        <v>1792.4716191993625</v>
      </c>
      <c r="K270" s="374">
        <f t="shared" si="116"/>
        <v>1925.2472946956118</v>
      </c>
      <c r="L270" s="345">
        <f t="shared" si="117"/>
        <v>2091.216889065923</v>
      </c>
    </row>
    <row r="271" spans="1:12" ht="12" customHeight="1" outlineLevel="1">
      <c r="A271" s="193"/>
      <c r="B271" s="41"/>
      <c r="C271" s="42"/>
      <c r="D271" s="1"/>
      <c r="E271" s="1"/>
      <c r="F271" s="1"/>
      <c r="G271" s="1"/>
      <c r="H271" s="250"/>
      <c r="I271" s="349"/>
      <c r="J271" s="111">
        <f t="shared" si="94"/>
        <v>0</v>
      </c>
      <c r="K271" s="374">
        <f t="shared" si="116"/>
        <v>0</v>
      </c>
      <c r="L271" s="345">
        <f t="shared" si="117"/>
        <v>0</v>
      </c>
    </row>
    <row r="272" spans="1:12" ht="12" customHeight="1" outlineLevel="1">
      <c r="A272" s="193" t="s">
        <v>189</v>
      </c>
      <c r="B272" s="41">
        <v>642026</v>
      </c>
      <c r="C272" s="42" t="s">
        <v>126</v>
      </c>
      <c r="D272" s="1"/>
      <c r="E272" s="1">
        <f>IF(ISNUMBER(D272),ROUND(D272*(1+E$2/100)/1000,0)*1000,"")</f>
      </c>
      <c r="F272" s="1">
        <v>15000</v>
      </c>
      <c r="G272" s="1">
        <f>IF(ISNUMBER(F272),ROUND(F272*(1+G$2/100)/1000,0)*1000,"")</f>
        <v>16000</v>
      </c>
      <c r="H272" s="250">
        <f>IF(ISNUMBER(G272),ROUND(G272*(1+H$2/100)/1000,0)*1000,"")</f>
        <v>17000</v>
      </c>
      <c r="I272" s="349">
        <f>IF(ISNUMBER(H272),ROUND(H272*(1+I$2/100)/1000,0)*1000,"")</f>
        <v>18000</v>
      </c>
      <c r="J272" s="111">
        <f t="shared" si="94"/>
        <v>531.1027019849963</v>
      </c>
      <c r="K272" s="374">
        <f t="shared" si="116"/>
        <v>564.2966208590586</v>
      </c>
      <c r="L272" s="345">
        <f t="shared" si="117"/>
        <v>597.4905397331208</v>
      </c>
    </row>
    <row r="273" spans="1:12" ht="16.5" customHeight="1" thickBot="1">
      <c r="A273" s="158" t="s">
        <v>28</v>
      </c>
      <c r="B273" s="159"/>
      <c r="C273" s="160"/>
      <c r="D273" s="161">
        <f>D6+D63+D73+D90+D97+D101+D122+D151+D159+D164+D170+D175+D186+D190+D196+D200+E207+D212+D218+D234+D241+D250+D257+D261</f>
        <v>21606000</v>
      </c>
      <c r="E273" s="161">
        <f>E6+E63+E73+E90+E97+E101+E122+E151+E159+E164+E170+E175+E186+E190+E196+E200+E207+E212+E218+E234+E241+E250+E257+E261</f>
        <v>20539000</v>
      </c>
      <c r="F273" s="356">
        <f>F6+F63+F73+F90+F97+F101+F122+F151+F159+F164+F170+F175+F186+F190+F196+F200+F207+F212+F218+F234+F241+F250+F257+F261</f>
        <v>21461000</v>
      </c>
      <c r="G273" s="356">
        <f>G6+G63+G73+G90+G97+G101+G122+G151+G159+G164+G170+G175+G186+G190+G196+G200+G207+G212+G218+G234+G241+G250+G257+G261</f>
        <v>23476000</v>
      </c>
      <c r="H273" s="357">
        <f>H6+H63+H73+H90+H97+H101+H122+H151+H159+H164+H170+H175+H186+H190+H196+H200+H207+H212+H218+H234+H241+H250+H257+H261</f>
        <v>24745000</v>
      </c>
      <c r="I273" s="384">
        <f>I6+I63+I73+I90+I97+I101+I122+I151+I159+I164+I170+I175+I186+I190+I196+I200+I207+I212+I218+I234+I241+I250+I257+I261</f>
        <v>26714000</v>
      </c>
      <c r="J273" s="381">
        <f t="shared" si="94"/>
        <v>779260.4394874859</v>
      </c>
      <c r="K273" s="382">
        <f t="shared" si="116"/>
        <v>821383.5225386709</v>
      </c>
      <c r="L273" s="383">
        <f t="shared" si="117"/>
        <v>886742.3488016995</v>
      </c>
    </row>
    <row r="274" spans="1:12" ht="16.5" customHeight="1" thickBot="1" thickTop="1">
      <c r="A274" s="120"/>
      <c r="B274" s="91"/>
      <c r="C274" s="92"/>
      <c r="D274" s="121"/>
      <c r="E274" s="121"/>
      <c r="F274" s="121"/>
      <c r="G274" s="121"/>
      <c r="H274" s="377"/>
      <c r="I274" s="354"/>
      <c r="J274" s="121"/>
      <c r="K274" s="377"/>
      <c r="L274" s="354"/>
    </row>
    <row r="275" spans="1:12" ht="21" customHeight="1" thickTop="1">
      <c r="A275" s="145" t="s">
        <v>67</v>
      </c>
      <c r="B275" s="146"/>
      <c r="C275" s="147"/>
      <c r="D275" s="215">
        <v>2006</v>
      </c>
      <c r="E275" s="216">
        <v>2007</v>
      </c>
      <c r="F275" s="199">
        <v>2008</v>
      </c>
      <c r="G275" s="199">
        <v>2009</v>
      </c>
      <c r="H275" s="388">
        <v>2010</v>
      </c>
      <c r="I275" s="389">
        <v>2011</v>
      </c>
      <c r="J275" s="199">
        <v>2009</v>
      </c>
      <c r="K275" s="388">
        <v>2010</v>
      </c>
      <c r="L275" s="389">
        <v>2011</v>
      </c>
    </row>
    <row r="276" spans="1:12" ht="12" customHeight="1">
      <c r="A276" s="167" t="s">
        <v>4</v>
      </c>
      <c r="B276" s="163"/>
      <c r="C276" s="164"/>
      <c r="D276" s="165"/>
      <c r="E276" s="165"/>
      <c r="F276" s="165"/>
      <c r="G276" s="165"/>
      <c r="H276" s="400"/>
      <c r="I276" s="401"/>
      <c r="J276" s="402"/>
      <c r="K276" s="400"/>
      <c r="L276" s="401"/>
    </row>
    <row r="277" spans="1:12" ht="12" customHeight="1" outlineLevel="1">
      <c r="A277" s="48"/>
      <c r="B277" s="46">
        <v>717</v>
      </c>
      <c r="C277" s="47" t="s">
        <v>285</v>
      </c>
      <c r="D277" s="1">
        <v>65000</v>
      </c>
      <c r="E277" s="1"/>
      <c r="F277" s="1"/>
      <c r="G277" s="1"/>
      <c r="H277" s="111">
        <v>1000000</v>
      </c>
      <c r="I277" s="352"/>
      <c r="J277" s="1"/>
      <c r="K277" s="378">
        <v>33194</v>
      </c>
      <c r="L277" s="352"/>
    </row>
    <row r="278" spans="1:12" ht="12" customHeight="1">
      <c r="A278" s="162" t="s">
        <v>179</v>
      </c>
      <c r="B278" s="163"/>
      <c r="C278" s="175"/>
      <c r="D278" s="166"/>
      <c r="E278" s="166"/>
      <c r="F278" s="166"/>
      <c r="G278" s="166"/>
      <c r="H278" s="400"/>
      <c r="I278" s="401"/>
      <c r="J278" s="399"/>
      <c r="K278" s="400"/>
      <c r="L278" s="401"/>
    </row>
    <row r="279" spans="1:12" ht="12" customHeight="1" outlineLevel="1">
      <c r="A279" s="59"/>
      <c r="B279" s="60">
        <v>717</v>
      </c>
      <c r="C279" s="61"/>
      <c r="D279" s="107"/>
      <c r="E279" s="107"/>
      <c r="F279" s="107"/>
      <c r="G279" s="107"/>
      <c r="H279" s="110"/>
      <c r="I279" s="352"/>
      <c r="J279" s="107"/>
      <c r="K279" s="379"/>
      <c r="L279" s="352"/>
    </row>
    <row r="280" spans="1:12" ht="12" customHeight="1">
      <c r="A280" s="162" t="s">
        <v>178</v>
      </c>
      <c r="B280" s="185"/>
      <c r="C280" s="186"/>
      <c r="D280" s="187"/>
      <c r="E280" s="187"/>
      <c r="F280" s="187"/>
      <c r="G280" s="187"/>
      <c r="H280" s="400"/>
      <c r="I280" s="398"/>
      <c r="J280" s="403"/>
      <c r="K280" s="400"/>
      <c r="L280" s="398"/>
    </row>
    <row r="281" spans="1:12" ht="12" customHeight="1" outlineLevel="1">
      <c r="A281" s="50"/>
      <c r="B281" s="51">
        <v>717</v>
      </c>
      <c r="C281" s="52"/>
      <c r="D281" s="1"/>
      <c r="E281" s="1"/>
      <c r="F281" s="1"/>
      <c r="G281" s="1"/>
      <c r="H281" s="111"/>
      <c r="I281" s="246"/>
      <c r="J281" s="1"/>
      <c r="K281" s="378"/>
      <c r="L281" s="246"/>
    </row>
    <row r="282" spans="1:12" ht="12" customHeight="1">
      <c r="A282" s="162" t="s">
        <v>180</v>
      </c>
      <c r="B282" s="163"/>
      <c r="C282" s="174"/>
      <c r="D282" s="166"/>
      <c r="E282" s="166"/>
      <c r="F282" s="166"/>
      <c r="G282" s="166"/>
      <c r="H282" s="400"/>
      <c r="I282" s="398"/>
      <c r="J282" s="399"/>
      <c r="K282" s="400"/>
      <c r="L282" s="398"/>
    </row>
    <row r="283" spans="1:12" ht="12" customHeight="1" outlineLevel="1">
      <c r="A283" s="59"/>
      <c r="B283" s="60">
        <v>717</v>
      </c>
      <c r="C283" s="61" t="s">
        <v>245</v>
      </c>
      <c r="D283" s="107">
        <v>550000</v>
      </c>
      <c r="E283" s="107"/>
      <c r="F283" s="107">
        <v>3853000</v>
      </c>
      <c r="G283" s="107"/>
      <c r="H283" s="111">
        <v>1000000</v>
      </c>
      <c r="I283" s="246"/>
      <c r="J283" s="107"/>
      <c r="K283" s="378">
        <v>33194</v>
      </c>
      <c r="L283" s="246"/>
    </row>
    <row r="284" spans="1:12" ht="12" customHeight="1">
      <c r="A284" s="162" t="s">
        <v>181</v>
      </c>
      <c r="B284" s="163"/>
      <c r="C284" s="174"/>
      <c r="D284" s="166"/>
      <c r="E284" s="166"/>
      <c r="F284" s="166"/>
      <c r="G284" s="166"/>
      <c r="H284" s="400"/>
      <c r="I284" s="398"/>
      <c r="J284" s="399"/>
      <c r="K284" s="400"/>
      <c r="L284" s="398"/>
    </row>
    <row r="285" spans="1:12" ht="12" customHeight="1" outlineLevel="1">
      <c r="A285" s="56"/>
      <c r="B285" s="57">
        <v>716</v>
      </c>
      <c r="C285" s="58" t="s">
        <v>241</v>
      </c>
      <c r="D285" s="107"/>
      <c r="E285" s="107">
        <v>189000</v>
      </c>
      <c r="F285" s="107"/>
      <c r="G285" s="107"/>
      <c r="H285" s="111"/>
      <c r="I285" s="246"/>
      <c r="J285" s="107"/>
      <c r="K285" s="378"/>
      <c r="L285" s="246"/>
    </row>
    <row r="286" spans="1:12" ht="12" customHeight="1">
      <c r="A286" s="162" t="s">
        <v>182</v>
      </c>
      <c r="B286" s="163"/>
      <c r="C286" s="164"/>
      <c r="D286" s="166"/>
      <c r="E286" s="166"/>
      <c r="F286" s="166"/>
      <c r="G286" s="166"/>
      <c r="H286" s="400"/>
      <c r="I286" s="398"/>
      <c r="J286" s="399"/>
      <c r="K286" s="400"/>
      <c r="L286" s="398"/>
    </row>
    <row r="287" spans="1:12" ht="12" customHeight="1" outlineLevel="1">
      <c r="A287" s="62"/>
      <c r="B287" s="49">
        <v>717</v>
      </c>
      <c r="C287" s="47" t="s">
        <v>282</v>
      </c>
      <c r="D287" s="1">
        <v>100000</v>
      </c>
      <c r="E287" s="1"/>
      <c r="F287" s="1"/>
      <c r="G287" s="1"/>
      <c r="H287" s="111">
        <v>3000000</v>
      </c>
      <c r="I287" s="246"/>
      <c r="J287" s="1"/>
      <c r="K287" s="378">
        <v>99582</v>
      </c>
      <c r="L287" s="246"/>
    </row>
    <row r="288" spans="1:12" ht="12" customHeight="1">
      <c r="A288" s="178" t="s">
        <v>21</v>
      </c>
      <c r="B288" s="163"/>
      <c r="C288" s="164"/>
      <c r="D288" s="166"/>
      <c r="E288" s="166"/>
      <c r="F288" s="166"/>
      <c r="G288" s="166"/>
      <c r="H288" s="400"/>
      <c r="I288" s="398"/>
      <c r="J288" s="399"/>
      <c r="K288" s="400"/>
      <c r="L288" s="398"/>
    </row>
    <row r="289" spans="1:12" ht="12" customHeight="1" outlineLevel="1">
      <c r="A289" s="63"/>
      <c r="B289" s="60">
        <v>717</v>
      </c>
      <c r="C289" s="61"/>
      <c r="D289" s="107"/>
      <c r="E289" s="107"/>
      <c r="F289" s="107"/>
      <c r="G289" s="107"/>
      <c r="H289" s="111"/>
      <c r="I289" s="246"/>
      <c r="J289" s="107"/>
      <c r="K289" s="378"/>
      <c r="L289" s="246"/>
    </row>
    <row r="290" spans="1:12" ht="12" customHeight="1">
      <c r="A290" s="178" t="s">
        <v>226</v>
      </c>
      <c r="B290" s="163"/>
      <c r="C290" s="164"/>
      <c r="D290" s="166"/>
      <c r="E290" s="166"/>
      <c r="F290" s="166"/>
      <c r="G290" s="166"/>
      <c r="H290" s="397"/>
      <c r="I290" s="401"/>
      <c r="J290" s="399"/>
      <c r="K290" s="397"/>
      <c r="L290" s="401"/>
    </row>
    <row r="291" spans="1:12" ht="12" customHeight="1" outlineLevel="1">
      <c r="A291" s="63"/>
      <c r="B291" s="60">
        <v>717</v>
      </c>
      <c r="C291" s="61"/>
      <c r="D291" s="107">
        <v>440000</v>
      </c>
      <c r="E291" s="107"/>
      <c r="F291" s="107">
        <v>600000</v>
      </c>
      <c r="G291" s="107"/>
      <c r="H291" s="110"/>
      <c r="I291" s="246"/>
      <c r="J291" s="107"/>
      <c r="K291" s="379"/>
      <c r="L291" s="246"/>
    </row>
    <row r="292" spans="1:12" ht="12" customHeight="1">
      <c r="A292" s="178" t="s">
        <v>183</v>
      </c>
      <c r="B292" s="163"/>
      <c r="C292" s="164"/>
      <c r="D292" s="166"/>
      <c r="E292" s="166"/>
      <c r="F292" s="166"/>
      <c r="G292" s="166"/>
      <c r="H292" s="400">
        <f>IF(ISNUMBER(G292),ROUND(G292*(1+H$2/100)/1000,0)*1000,"")</f>
      </c>
      <c r="I292" s="398"/>
      <c r="J292" s="399"/>
      <c r="K292" s="400"/>
      <c r="L292" s="398"/>
    </row>
    <row r="293" spans="1:12" ht="12" customHeight="1" outlineLevel="1">
      <c r="A293" s="53"/>
      <c r="B293" s="54">
        <v>717</v>
      </c>
      <c r="C293" s="55"/>
      <c r="D293" s="107"/>
      <c r="E293" s="107"/>
      <c r="F293" s="107"/>
      <c r="G293" s="107"/>
      <c r="H293" s="110"/>
      <c r="I293" s="246"/>
      <c r="J293" s="107"/>
      <c r="K293" s="379"/>
      <c r="L293" s="246"/>
    </row>
    <row r="294" spans="1:12" ht="12" customHeight="1">
      <c r="A294" s="178" t="s">
        <v>184</v>
      </c>
      <c r="B294" s="163"/>
      <c r="C294" s="164"/>
      <c r="D294" s="166"/>
      <c r="E294" s="166"/>
      <c r="F294" s="166"/>
      <c r="G294" s="166"/>
      <c r="H294" s="400">
        <f>IF(ISNUMBER(G294),ROUND(G294*(1+H$2/100)/1000,0)*1000,"")</f>
      </c>
      <c r="I294" s="398"/>
      <c r="J294" s="399"/>
      <c r="K294" s="400"/>
      <c r="L294" s="398"/>
    </row>
    <row r="295" spans="1:12" ht="12" customHeight="1" outlineLevel="1">
      <c r="A295" s="63"/>
      <c r="B295" s="60">
        <v>717</v>
      </c>
      <c r="C295" s="61" t="s">
        <v>250</v>
      </c>
      <c r="D295" s="107"/>
      <c r="E295" s="107">
        <v>300000</v>
      </c>
      <c r="F295" s="107">
        <v>50000</v>
      </c>
      <c r="G295" s="107">
        <v>900000</v>
      </c>
      <c r="H295" s="111"/>
      <c r="I295" s="246"/>
      <c r="J295" s="107">
        <v>29875</v>
      </c>
      <c r="K295" s="378"/>
      <c r="L295" s="246"/>
    </row>
    <row r="296" spans="1:12" ht="12" customHeight="1" outlineLevel="1">
      <c r="A296" s="63"/>
      <c r="B296" s="60">
        <v>717</v>
      </c>
      <c r="C296" s="61" t="s">
        <v>281</v>
      </c>
      <c r="D296" s="107"/>
      <c r="E296" s="107">
        <v>200000</v>
      </c>
      <c r="F296" s="107">
        <v>4077000</v>
      </c>
      <c r="G296" s="107"/>
      <c r="H296" s="111"/>
      <c r="I296" s="246"/>
      <c r="J296" s="107"/>
      <c r="K296" s="378"/>
      <c r="L296" s="246"/>
    </row>
    <row r="297" spans="1:12" ht="12" customHeight="1" outlineLevel="1">
      <c r="A297" s="220"/>
      <c r="B297" s="57"/>
      <c r="C297" s="58" t="s">
        <v>280</v>
      </c>
      <c r="D297" s="107"/>
      <c r="E297" s="107"/>
      <c r="F297" s="107"/>
      <c r="G297" s="107">
        <v>500000</v>
      </c>
      <c r="H297" s="111"/>
      <c r="I297" s="246"/>
      <c r="J297" s="107">
        <v>16597</v>
      </c>
      <c r="K297" s="378"/>
      <c r="L297" s="246"/>
    </row>
    <row r="298" spans="1:12" ht="12" customHeight="1" outlineLevel="1">
      <c r="A298" s="220"/>
      <c r="B298" s="57"/>
      <c r="C298" s="58" t="s">
        <v>283</v>
      </c>
      <c r="D298" s="107"/>
      <c r="E298" s="107"/>
      <c r="F298" s="107"/>
      <c r="G298" s="107"/>
      <c r="H298" s="111"/>
      <c r="I298" s="410">
        <v>5000000</v>
      </c>
      <c r="J298" s="107"/>
      <c r="K298" s="378"/>
      <c r="L298" s="246">
        <v>165970</v>
      </c>
    </row>
    <row r="299" spans="1:12" ht="12" customHeight="1" outlineLevel="1">
      <c r="A299" s="220"/>
      <c r="B299" s="57">
        <v>716</v>
      </c>
      <c r="C299" s="58" t="s">
        <v>279</v>
      </c>
      <c r="D299" s="107"/>
      <c r="E299" s="107"/>
      <c r="F299" s="107">
        <v>300000</v>
      </c>
      <c r="G299" s="107">
        <v>300000</v>
      </c>
      <c r="H299" s="111"/>
      <c r="I299" s="246"/>
      <c r="J299" s="107">
        <v>9958</v>
      </c>
      <c r="K299" s="378"/>
      <c r="L299" s="246"/>
    </row>
    <row r="300" spans="1:12" ht="12" customHeight="1">
      <c r="A300" s="178" t="s">
        <v>22</v>
      </c>
      <c r="B300" s="163"/>
      <c r="C300" s="164"/>
      <c r="D300" s="166"/>
      <c r="E300" s="166"/>
      <c r="F300" s="166"/>
      <c r="G300" s="166"/>
      <c r="H300" s="397"/>
      <c r="I300" s="398"/>
      <c r="J300" s="399"/>
      <c r="K300" s="397"/>
      <c r="L300" s="398"/>
    </row>
    <row r="301" spans="1:12" ht="12" customHeight="1" outlineLevel="1">
      <c r="A301" s="59"/>
      <c r="B301" s="60">
        <v>717</v>
      </c>
      <c r="C301" s="61"/>
      <c r="D301" s="107"/>
      <c r="E301" s="107"/>
      <c r="F301" s="107"/>
      <c r="G301" s="107"/>
      <c r="H301" s="111">
        <f aca="true" t="shared" si="119" ref="H301:H306">IF(ISNUMBER(G301),ROUND(G301*(1+H$2/100)/1000,0)*1000,"")</f>
      </c>
      <c r="I301" s="246"/>
      <c r="J301" s="107"/>
      <c r="K301" s="378"/>
      <c r="L301" s="246"/>
    </row>
    <row r="302" spans="1:12" ht="12" customHeight="1">
      <c r="A302" s="178" t="s">
        <v>185</v>
      </c>
      <c r="B302" s="163"/>
      <c r="C302" s="164"/>
      <c r="D302" s="166"/>
      <c r="E302" s="166"/>
      <c r="F302" s="166"/>
      <c r="G302" s="166"/>
      <c r="H302" s="400">
        <f t="shared" si="119"/>
      </c>
      <c r="I302" s="398"/>
      <c r="J302" s="399"/>
      <c r="K302" s="400"/>
      <c r="L302" s="398"/>
    </row>
    <row r="303" spans="1:12" ht="12" customHeight="1" outlineLevel="1">
      <c r="A303" s="59"/>
      <c r="B303" s="60">
        <v>717</v>
      </c>
      <c r="C303" s="61"/>
      <c r="D303" s="107">
        <v>600000</v>
      </c>
      <c r="E303" s="107"/>
      <c r="F303" s="107">
        <v>2200000</v>
      </c>
      <c r="G303" s="107"/>
      <c r="H303" s="111">
        <f t="shared" si="119"/>
      </c>
      <c r="I303" s="246"/>
      <c r="J303" s="107"/>
      <c r="K303" s="378"/>
      <c r="L303" s="246"/>
    </row>
    <row r="304" spans="1:12" ht="12" customHeight="1" outlineLevel="1">
      <c r="A304" s="334" t="s">
        <v>274</v>
      </c>
      <c r="B304" s="57"/>
      <c r="C304" s="58"/>
      <c r="D304" s="107"/>
      <c r="E304" s="107"/>
      <c r="F304" s="107"/>
      <c r="G304" s="107"/>
      <c r="H304" s="111"/>
      <c r="I304" s="246"/>
      <c r="J304" s="107"/>
      <c r="K304" s="378"/>
      <c r="L304" s="246"/>
    </row>
    <row r="305" spans="1:12" ht="12" customHeight="1" outlineLevel="1">
      <c r="A305" s="56"/>
      <c r="B305" s="57" t="s">
        <v>275</v>
      </c>
      <c r="C305" s="58"/>
      <c r="D305" s="107"/>
      <c r="E305" s="107"/>
      <c r="F305" s="107"/>
      <c r="G305" s="107">
        <v>2500000</v>
      </c>
      <c r="H305" s="111">
        <v>1000000</v>
      </c>
      <c r="I305" s="410">
        <v>1000000</v>
      </c>
      <c r="J305" s="107">
        <v>82985</v>
      </c>
      <c r="K305" s="378">
        <v>33194</v>
      </c>
      <c r="L305" s="246">
        <v>33194</v>
      </c>
    </row>
    <row r="306" spans="1:12" ht="12" customHeight="1">
      <c r="A306" s="178" t="s">
        <v>227</v>
      </c>
      <c r="B306" s="163"/>
      <c r="C306" s="164"/>
      <c r="D306" s="166"/>
      <c r="E306" s="166"/>
      <c r="F306" s="166"/>
      <c r="G306" s="166"/>
      <c r="H306" s="400">
        <f t="shared" si="119"/>
      </c>
      <c r="I306" s="398"/>
      <c r="J306" s="399"/>
      <c r="K306" s="400"/>
      <c r="L306" s="398"/>
    </row>
    <row r="307" spans="1:12" ht="12" customHeight="1" outlineLevel="1">
      <c r="A307" s="59"/>
      <c r="B307" s="60">
        <v>717</v>
      </c>
      <c r="C307" s="64" t="s">
        <v>278</v>
      </c>
      <c r="D307" s="107"/>
      <c r="E307" s="107"/>
      <c r="F307" s="107"/>
      <c r="G307" s="107">
        <v>300000</v>
      </c>
      <c r="H307" s="111"/>
      <c r="I307" s="246"/>
      <c r="J307" s="107">
        <v>9958</v>
      </c>
      <c r="K307" s="378"/>
      <c r="L307" s="246"/>
    </row>
    <row r="308" spans="1:12" ht="12" customHeight="1" outlineLevel="1">
      <c r="A308" s="59"/>
      <c r="B308" s="60" t="s">
        <v>267</v>
      </c>
      <c r="C308" s="64"/>
      <c r="D308" s="107"/>
      <c r="E308" s="107"/>
      <c r="F308" s="107"/>
      <c r="G308" s="107"/>
      <c r="H308" s="111"/>
      <c r="I308" s="246"/>
      <c r="J308" s="107"/>
      <c r="K308" s="378"/>
      <c r="L308" s="246"/>
    </row>
    <row r="309" spans="1:12" ht="12" customHeight="1" outlineLevel="1">
      <c r="A309" s="59"/>
      <c r="B309" s="60"/>
      <c r="C309" s="64" t="s">
        <v>257</v>
      </c>
      <c r="D309" s="107"/>
      <c r="E309" s="107"/>
      <c r="F309" s="107">
        <v>163000</v>
      </c>
      <c r="G309" s="107">
        <v>19000000</v>
      </c>
      <c r="H309" s="111"/>
      <c r="I309" s="246"/>
      <c r="J309" s="107">
        <v>630685</v>
      </c>
      <c r="K309" s="378"/>
      <c r="L309" s="246"/>
    </row>
    <row r="310" spans="1:12" ht="12" customHeight="1" outlineLevel="1">
      <c r="A310" s="59"/>
      <c r="B310" s="60"/>
      <c r="C310" s="64" t="s">
        <v>286</v>
      </c>
      <c r="D310" s="107"/>
      <c r="E310" s="107"/>
      <c r="F310" s="107"/>
      <c r="G310" s="107"/>
      <c r="H310" s="111"/>
      <c r="I310" s="246">
        <v>600000</v>
      </c>
      <c r="J310" s="107"/>
      <c r="K310" s="378"/>
      <c r="L310" s="246">
        <v>19916</v>
      </c>
    </row>
    <row r="311" spans="1:12" ht="12" customHeight="1" outlineLevel="1">
      <c r="A311" s="59"/>
      <c r="B311" s="60"/>
      <c r="C311" s="64" t="s">
        <v>266</v>
      </c>
      <c r="D311" s="107"/>
      <c r="E311" s="107"/>
      <c r="F311" s="107">
        <v>490000</v>
      </c>
      <c r="G311" s="107">
        <v>100000</v>
      </c>
      <c r="H311" s="111"/>
      <c r="I311" s="246"/>
      <c r="J311" s="107">
        <v>3319</v>
      </c>
      <c r="K311" s="378"/>
      <c r="L311" s="246"/>
    </row>
    <row r="312" spans="1:12" ht="16.5" customHeight="1" thickBot="1">
      <c r="A312" s="155" t="s">
        <v>3</v>
      </c>
      <c r="B312" s="156"/>
      <c r="C312" s="157"/>
      <c r="D312" s="154" t="e">
        <f>#REF!+#REF!+D277+D279+D281+D283+D285+D287+D289+D291+D293+D295+D296+#REF!+D301+#REF!+#REF!+D303+#REF!+D307+#REF!+#REF!+#REF!+#REF!</f>
        <v>#REF!</v>
      </c>
      <c r="E312" s="154" t="e">
        <f>#REF!+#REF!+E277+E279+E281+#REF!+#REF!+#REF!+E283+E285+E287+E289+E291+E293+E295+E296+#REF!+E301+#REF!+#REF!+E303+#REF!+E307+#REF!+#REF!+#REF!+#REF!</f>
        <v>#REF!</v>
      </c>
      <c r="F312" s="154">
        <f>F277+F279+F281+F283+F285+F287+F288+F289+F291+F293+F295+F296+F299+F301+F303+F307+F309+F311</f>
        <v>11733000</v>
      </c>
      <c r="G312" s="154">
        <f>G277+G279+G281+G283+G285+G287+G288+G289+G291+G293+G295+G296++G297+G299+G301+G303+G305+G307+G309+G311</f>
        <v>23600000</v>
      </c>
      <c r="H312" s="154">
        <f>SUM(H276:H311)</f>
        <v>6000000</v>
      </c>
      <c r="I312" s="391">
        <f>SUM(I276:I311)</f>
        <v>6600000</v>
      </c>
      <c r="J312" s="154">
        <f>G312/30.126</f>
        <v>783376.4854278696</v>
      </c>
      <c r="K312" s="154">
        <f>H312/30.126</f>
        <v>199163.51324437364</v>
      </c>
      <c r="L312" s="154">
        <f>I312/30.126</f>
        <v>219079.864568811</v>
      </c>
    </row>
    <row r="313" spans="1:12" ht="16.5" customHeight="1" thickBot="1" thickTop="1">
      <c r="A313" s="65"/>
      <c r="B313" s="66"/>
      <c r="C313" s="58"/>
      <c r="D313" s="218"/>
      <c r="E313" s="218"/>
      <c r="F313" s="218"/>
      <c r="G313" s="218"/>
      <c r="H313" s="110"/>
      <c r="I313" s="352">
        <f>H313*1.08</f>
        <v>0</v>
      </c>
      <c r="J313" s="218"/>
      <c r="K313" s="379"/>
      <c r="L313" s="352"/>
    </row>
    <row r="314" spans="1:12" ht="12" thickTop="1">
      <c r="A314" s="127" t="s">
        <v>162</v>
      </c>
      <c r="B314" s="128"/>
      <c r="C314" s="148"/>
      <c r="D314" s="215">
        <v>2006</v>
      </c>
      <c r="E314" s="216">
        <v>2007</v>
      </c>
      <c r="F314" s="199"/>
      <c r="G314" s="199"/>
      <c r="H314" s="342"/>
      <c r="I314" s="353">
        <f>H314*1.08</f>
        <v>0</v>
      </c>
      <c r="J314" s="199"/>
      <c r="K314" s="342"/>
      <c r="L314" s="353"/>
    </row>
    <row r="315" spans="1:12" ht="12" customHeight="1" outlineLevel="1">
      <c r="A315" s="88" t="s">
        <v>27</v>
      </c>
      <c r="B315" s="46"/>
      <c r="C315" s="89"/>
      <c r="D315" s="108">
        <f aca="true" t="shared" si="120" ref="D315:I315">SUM(D316:D316)</f>
        <v>350000</v>
      </c>
      <c r="E315" s="108">
        <f t="shared" si="120"/>
        <v>450000</v>
      </c>
      <c r="F315" s="108">
        <f t="shared" si="120"/>
        <v>600000</v>
      </c>
      <c r="G315" s="108">
        <f t="shared" si="120"/>
        <v>600000</v>
      </c>
      <c r="H315" s="108">
        <f t="shared" si="120"/>
        <v>600000</v>
      </c>
      <c r="I315" s="108">
        <f t="shared" si="120"/>
        <v>600000</v>
      </c>
      <c r="J315" s="108">
        <f>G315/30.126</f>
        <v>19916.35132443736</v>
      </c>
      <c r="K315" s="378">
        <f>H315/30.126</f>
        <v>19916.35132443736</v>
      </c>
      <c r="L315" s="390">
        <f>I315/30.126</f>
        <v>19916.35132443736</v>
      </c>
    </row>
    <row r="316" spans="1:12" ht="11.25" outlineLevel="2">
      <c r="A316" s="45"/>
      <c r="B316" s="49" t="s">
        <v>218</v>
      </c>
      <c r="C316" s="126" t="s">
        <v>127</v>
      </c>
      <c r="D316" s="1">
        <v>350000</v>
      </c>
      <c r="E316" s="1">
        <v>450000</v>
      </c>
      <c r="F316" s="1">
        <v>600000</v>
      </c>
      <c r="G316" s="1">
        <v>600000</v>
      </c>
      <c r="H316" s="111">
        <v>600000</v>
      </c>
      <c r="I316" s="352">
        <v>600000</v>
      </c>
      <c r="J316" s="1">
        <v>19916</v>
      </c>
      <c r="K316" s="378">
        <v>19916</v>
      </c>
      <c r="L316" s="352">
        <v>19916</v>
      </c>
    </row>
    <row r="317" spans="1:12" ht="16.5" customHeight="1" thickBot="1">
      <c r="A317" s="151" t="s">
        <v>162</v>
      </c>
      <c r="B317" s="152"/>
      <c r="C317" s="153"/>
      <c r="D317" s="154">
        <f>D315</f>
        <v>350000</v>
      </c>
      <c r="E317" s="154">
        <f>E315</f>
        <v>450000</v>
      </c>
      <c r="F317" s="154">
        <f>F315</f>
        <v>600000</v>
      </c>
      <c r="G317" s="154">
        <f>G315</f>
        <v>600000</v>
      </c>
      <c r="H317" s="392">
        <f>SUM(H316)</f>
        <v>600000</v>
      </c>
      <c r="I317" s="393">
        <f>SUM(I316)</f>
        <v>600000</v>
      </c>
      <c r="J317" s="393">
        <f>SUM(J316)</f>
        <v>19916</v>
      </c>
      <c r="K317" s="393">
        <f>SUM(K316)</f>
        <v>19916</v>
      </c>
      <c r="L317" s="393">
        <f>SUM(L316)</f>
        <v>19916</v>
      </c>
    </row>
    <row r="318" spans="1:12" ht="12" customHeight="1" thickBot="1" thickTop="1">
      <c r="A318" s="90"/>
      <c r="B318" s="91"/>
      <c r="C318" s="92"/>
      <c r="D318" s="43"/>
      <c r="E318" s="43"/>
      <c r="F318" s="43"/>
      <c r="G318" s="43"/>
      <c r="H318" s="112">
        <f>IF(ISNUMBER(G318),ROUND(G318*(1+H$2/100)/1000,0)*1000,"")</f>
      </c>
      <c r="I318" s="352">
        <v>0</v>
      </c>
      <c r="J318" s="385"/>
      <c r="K318" s="386"/>
      <c r="L318" s="385"/>
    </row>
    <row r="319" spans="1:12" ht="15.75" customHeight="1" thickTop="1">
      <c r="A319" s="335" t="s">
        <v>35</v>
      </c>
      <c r="B319" s="149"/>
      <c r="C319" s="150"/>
      <c r="D319" s="215">
        <v>2006</v>
      </c>
      <c r="E319" s="216">
        <v>2007</v>
      </c>
      <c r="F319" s="216"/>
      <c r="G319" s="216"/>
      <c r="H319" s="358"/>
      <c r="I319" s="353"/>
      <c r="J319" s="387"/>
      <c r="K319" s="387"/>
      <c r="L319" s="387"/>
    </row>
    <row r="320" spans="1:12" ht="13.5" customHeight="1">
      <c r="A320" s="336" t="s">
        <v>32</v>
      </c>
      <c r="B320" s="68"/>
      <c r="C320" s="42"/>
      <c r="D320" s="1">
        <f aca="true" t="shared" si="121" ref="D320:I320">D273</f>
        <v>21606000</v>
      </c>
      <c r="E320" s="1">
        <f t="shared" si="121"/>
        <v>20539000</v>
      </c>
      <c r="F320" s="1">
        <f t="shared" si="121"/>
        <v>21461000</v>
      </c>
      <c r="G320" s="1">
        <f t="shared" si="121"/>
        <v>23476000</v>
      </c>
      <c r="H320" s="1">
        <f t="shared" si="121"/>
        <v>24745000</v>
      </c>
      <c r="I320" s="349">
        <f t="shared" si="121"/>
        <v>26714000</v>
      </c>
      <c r="J320" s="411">
        <f>G320/30.126</f>
        <v>779260.4394874859</v>
      </c>
      <c r="K320" s="386">
        <v>821384</v>
      </c>
      <c r="L320" s="385">
        <v>886742</v>
      </c>
    </row>
    <row r="321" spans="1:12" ht="13.5" customHeight="1">
      <c r="A321" s="336" t="s">
        <v>33</v>
      </c>
      <c r="B321" s="68"/>
      <c r="C321" s="42"/>
      <c r="D321" s="1" t="e">
        <f>D312</f>
        <v>#REF!</v>
      </c>
      <c r="E321" s="1" t="e">
        <f>E312</f>
        <v>#REF!</v>
      </c>
      <c r="F321" s="1">
        <f>F312</f>
        <v>11733000</v>
      </c>
      <c r="G321" s="1">
        <f>G312</f>
        <v>23600000</v>
      </c>
      <c r="H321" s="1">
        <v>6000000</v>
      </c>
      <c r="I321" s="352">
        <v>6600000</v>
      </c>
      <c r="J321" s="411">
        <f>G321/30.126</f>
        <v>783376.4854278696</v>
      </c>
      <c r="K321" s="386">
        <v>199164</v>
      </c>
      <c r="L321" s="385">
        <v>219080</v>
      </c>
    </row>
    <row r="322" spans="1:12" ht="13.5" customHeight="1">
      <c r="A322" s="336" t="s">
        <v>165</v>
      </c>
      <c r="B322" s="68"/>
      <c r="C322" s="42"/>
      <c r="D322" s="1">
        <f>D317</f>
        <v>350000</v>
      </c>
      <c r="E322" s="1">
        <f>E317</f>
        <v>450000</v>
      </c>
      <c r="F322" s="1">
        <f>F317</f>
        <v>600000</v>
      </c>
      <c r="G322" s="1">
        <v>600000</v>
      </c>
      <c r="H322" s="1">
        <v>600000</v>
      </c>
      <c r="I322" s="352">
        <v>600000</v>
      </c>
      <c r="J322" s="411">
        <f>G322/30.126</f>
        <v>19916.35132443736</v>
      </c>
      <c r="K322" s="386">
        <v>19916</v>
      </c>
      <c r="L322" s="385">
        <v>19916</v>
      </c>
    </row>
    <row r="323" spans="1:12" ht="13.5" customHeight="1">
      <c r="A323" s="337" t="s">
        <v>164</v>
      </c>
      <c r="B323" s="359"/>
      <c r="C323" s="360"/>
      <c r="D323" s="361" t="e">
        <f aca="true" t="shared" si="122" ref="D323:L323">D320+D321+D322</f>
        <v>#REF!</v>
      </c>
      <c r="E323" s="361" t="e">
        <f t="shared" si="122"/>
        <v>#REF!</v>
      </c>
      <c r="F323" s="361">
        <f t="shared" si="122"/>
        <v>33794000</v>
      </c>
      <c r="G323" s="361">
        <f t="shared" si="122"/>
        <v>47676000</v>
      </c>
      <c r="H323" s="361">
        <f t="shared" si="122"/>
        <v>31345000</v>
      </c>
      <c r="I323" s="362">
        <f t="shared" si="122"/>
        <v>33914000</v>
      </c>
      <c r="J323" s="362">
        <v>1582552</v>
      </c>
      <c r="K323" s="362">
        <f t="shared" si="122"/>
        <v>1040464</v>
      </c>
      <c r="L323" s="362">
        <f t="shared" si="122"/>
        <v>1125738</v>
      </c>
    </row>
    <row r="324" spans="1:12" ht="12.75" customHeight="1">
      <c r="A324" s="338"/>
      <c r="B324" s="66"/>
      <c r="C324" s="58"/>
      <c r="D324" s="2"/>
      <c r="E324" s="2"/>
      <c r="F324" s="2"/>
      <c r="G324" s="2"/>
      <c r="H324" s="1">
        <f>IF(ISNUMBER(G324),ROUND(G324*(1+H$2/100)/1000,0)*1000,"")</f>
      </c>
      <c r="I324" s="352">
        <v>0</v>
      </c>
      <c r="J324" s="385"/>
      <c r="K324" s="386"/>
      <c r="L324" s="385"/>
    </row>
    <row r="325" spans="1:12" ht="12">
      <c r="A325" s="336" t="s">
        <v>30</v>
      </c>
      <c r="B325" s="68"/>
      <c r="C325" s="42"/>
      <c r="D325" s="1" t="e">
        <f>#REF!</f>
        <v>#REF!</v>
      </c>
      <c r="E325" s="1" t="e">
        <f>#REF!</f>
        <v>#REF!</v>
      </c>
      <c r="F325" s="1">
        <v>27291000</v>
      </c>
      <c r="G325" s="1">
        <v>29832000</v>
      </c>
      <c r="H325" s="1">
        <v>32005000</v>
      </c>
      <c r="I325" s="407">
        <v>33961000</v>
      </c>
      <c r="J325" s="411">
        <v>990240</v>
      </c>
      <c r="K325" s="409">
        <v>1062371</v>
      </c>
      <c r="L325" s="408">
        <v>1127299</v>
      </c>
    </row>
    <row r="326" spans="1:12" ht="12">
      <c r="A326" s="336" t="s">
        <v>29</v>
      </c>
      <c r="B326" s="68"/>
      <c r="C326" s="42"/>
      <c r="D326" s="1" t="e">
        <f>#REF!</f>
        <v>#REF!</v>
      </c>
      <c r="E326" s="1" t="e">
        <f>#REF!</f>
        <v>#REF!</v>
      </c>
      <c r="F326" s="1">
        <v>2140000</v>
      </c>
      <c r="G326" s="1">
        <v>18000000</v>
      </c>
      <c r="H326" s="1"/>
      <c r="I326" s="352">
        <f>H326*1.08</f>
        <v>0</v>
      </c>
      <c r="J326" s="411">
        <f>G326/30.126</f>
        <v>597490.5397331208</v>
      </c>
      <c r="K326" s="386"/>
      <c r="L326" s="385"/>
    </row>
    <row r="327" spans="1:12" ht="12">
      <c r="A327" s="339" t="s">
        <v>151</v>
      </c>
      <c r="B327" s="363"/>
      <c r="C327" s="364"/>
      <c r="D327" s="1" t="e">
        <f>#REF!</f>
        <v>#REF!</v>
      </c>
      <c r="E327" s="1" t="e">
        <f>#REF!</f>
        <v>#REF!</v>
      </c>
      <c r="F327" s="1">
        <v>4211000</v>
      </c>
      <c r="G327" s="1">
        <v>500000</v>
      </c>
      <c r="H327" s="78"/>
      <c r="I327" s="352">
        <f>H327*1.08</f>
        <v>0</v>
      </c>
      <c r="J327" s="411">
        <f>G327/30.126</f>
        <v>16596.959437031135</v>
      </c>
      <c r="K327" s="386"/>
      <c r="L327" s="385"/>
    </row>
    <row r="328" spans="1:12" ht="12">
      <c r="A328" s="339" t="s">
        <v>153</v>
      </c>
      <c r="B328" s="363"/>
      <c r="C328" s="364"/>
      <c r="D328" s="1"/>
      <c r="E328" s="1"/>
      <c r="F328" s="1">
        <v>152000</v>
      </c>
      <c r="G328" s="1"/>
      <c r="H328" s="1">
        <f aca="true" t="shared" si="123" ref="H328:H338">IF(ISNUMBER(G328),ROUND(G328*(1+H$2/100)/1000,0)*1000,"")</f>
      </c>
      <c r="I328" s="352">
        <v>0</v>
      </c>
      <c r="J328" s="385"/>
      <c r="K328" s="386"/>
      <c r="L328" s="385"/>
    </row>
    <row r="329" spans="1:12" ht="12.75" thickBot="1">
      <c r="A329" s="340" t="s">
        <v>31</v>
      </c>
      <c r="B329" s="365"/>
      <c r="C329" s="366"/>
      <c r="D329" s="367" t="e">
        <f>D325+D326+D327+D328</f>
        <v>#REF!</v>
      </c>
      <c r="E329" s="367" t="e">
        <f>E325+E326+E327+E328</f>
        <v>#REF!</v>
      </c>
      <c r="F329" s="367">
        <f>F325+F326+F327+F328</f>
        <v>33794000</v>
      </c>
      <c r="G329" s="367">
        <f>G325+G326+G327+G328</f>
        <v>48332000</v>
      </c>
      <c r="H329" s="367">
        <f>H325+H326+H327</f>
        <v>32005000</v>
      </c>
      <c r="I329" s="368">
        <v>33961000</v>
      </c>
      <c r="J329" s="368">
        <v>1604328</v>
      </c>
      <c r="K329" s="368">
        <f>K325+K326+K327</f>
        <v>1062371</v>
      </c>
      <c r="L329" s="368">
        <f>L325+L326+L327</f>
        <v>1127299</v>
      </c>
    </row>
    <row r="330" spans="1:12" ht="13.5" thickBot="1" thickTop="1">
      <c r="A330" s="341" t="s">
        <v>163</v>
      </c>
      <c r="B330" s="369"/>
      <c r="C330" s="370"/>
      <c r="D330" s="371" t="e">
        <f aca="true" t="shared" si="124" ref="D330:L330">D329-D323</f>
        <v>#REF!</v>
      </c>
      <c r="E330" s="372" t="e">
        <f t="shared" si="124"/>
        <v>#REF!</v>
      </c>
      <c r="F330" s="372">
        <f t="shared" si="124"/>
        <v>0</v>
      </c>
      <c r="G330" s="372">
        <f t="shared" si="124"/>
        <v>656000</v>
      </c>
      <c r="H330" s="372">
        <f t="shared" si="124"/>
        <v>660000</v>
      </c>
      <c r="I330" s="373">
        <f t="shared" si="124"/>
        <v>47000</v>
      </c>
      <c r="J330" s="373">
        <v>21776</v>
      </c>
      <c r="K330" s="373">
        <v>21907</v>
      </c>
      <c r="L330" s="373">
        <f t="shared" si="124"/>
        <v>1561</v>
      </c>
    </row>
    <row r="331" ht="12" hidden="1" thickTop="1">
      <c r="H331" s="111">
        <f t="shared" si="123"/>
      </c>
    </row>
    <row r="332" spans="3:8" ht="13.5" hidden="1" thickTop="1">
      <c r="C332" s="95">
        <f>PMT(3.8%/12,144,10000000,0,0)</f>
        <v>-86584.97545242871</v>
      </c>
      <c r="H332" s="111">
        <f t="shared" si="123"/>
      </c>
    </row>
    <row r="333" spans="2:8" ht="12" hidden="1" thickTop="1">
      <c r="B333" s="93" t="s">
        <v>58</v>
      </c>
      <c r="C333" s="96">
        <f>+C332*-144</f>
        <v>12468236.465149734</v>
      </c>
      <c r="H333" s="111">
        <f t="shared" si="123"/>
      </c>
    </row>
    <row r="334" spans="2:8" ht="12" hidden="1" thickTop="1">
      <c r="B334" s="93" t="s">
        <v>57</v>
      </c>
      <c r="C334" s="97">
        <f>+C332*-12</f>
        <v>1039019.7054291446</v>
      </c>
      <c r="H334" s="111">
        <f t="shared" si="123"/>
      </c>
    </row>
    <row r="335" spans="2:8" ht="12" hidden="1" thickTop="1">
      <c r="B335" s="93" t="s">
        <v>59</v>
      </c>
      <c r="C335" s="97" t="e">
        <f>+#REF!</f>
        <v>#REF!</v>
      </c>
      <c r="H335" s="111">
        <f t="shared" si="123"/>
      </c>
    </row>
    <row r="336" spans="2:8" ht="14.25" customHeight="1" hidden="1">
      <c r="B336" s="93" t="s">
        <v>60</v>
      </c>
      <c r="C336" s="97" t="e">
        <f>+C335*12</f>
        <v>#REF!</v>
      </c>
      <c r="H336" s="111">
        <f t="shared" si="123"/>
      </c>
    </row>
    <row r="337" spans="2:8" ht="16.5" customHeight="1" hidden="1">
      <c r="B337" s="93" t="s">
        <v>61</v>
      </c>
      <c r="C337" s="97">
        <v>69444.44</v>
      </c>
      <c r="H337" s="111">
        <v>208000</v>
      </c>
    </row>
    <row r="338" spans="2:8" ht="11.25" customHeight="1" hidden="1" thickTop="1">
      <c r="B338" s="93" t="s">
        <v>62</v>
      </c>
      <c r="C338" s="97">
        <f>+C337*12</f>
        <v>833333.28</v>
      </c>
      <c r="H338" s="111">
        <f t="shared" si="123"/>
      </c>
    </row>
    <row r="339" spans="2:8" ht="12" hidden="1" thickTop="1">
      <c r="B339" s="98"/>
      <c r="C339" s="44"/>
      <c r="H339" s="166">
        <f>H340+H343+H345</f>
        <v>0</v>
      </c>
    </row>
    <row r="340" spans="2:8" ht="12" hidden="1" thickTop="1">
      <c r="B340" s="99" t="s">
        <v>72</v>
      </c>
      <c r="C340" s="100"/>
      <c r="H340" s="110">
        <f>SUM(H341:H342)</f>
        <v>0</v>
      </c>
    </row>
    <row r="341" spans="2:8" ht="15.75" hidden="1" thickTop="1">
      <c r="B341" s="101" t="s">
        <v>68</v>
      </c>
      <c r="C341" s="102">
        <f>PMT(4%/12,156,15000000,0,0)</f>
        <v>-123467.42335590994</v>
      </c>
      <c r="H341" s="111">
        <f>IF(ISNUMBER(G341),ROUND(G341*(1+H$2/100)/1000,0)*1000,"")</f>
      </c>
    </row>
    <row r="342" spans="2:8" ht="15.75" hidden="1" thickTop="1">
      <c r="B342" s="101" t="s">
        <v>69</v>
      </c>
      <c r="C342" s="103">
        <f>(+C341*12)*-1</f>
        <v>1481609.0802709193</v>
      </c>
      <c r="H342" s="111">
        <f>IF(ISNUMBER(G342),ROUND(G342*(1+H$2/100)/1000,0)*1000,"")</f>
      </c>
    </row>
    <row r="343" spans="2:8" ht="15.75" hidden="1" thickTop="1">
      <c r="B343" s="101" t="s">
        <v>70</v>
      </c>
      <c r="C343" s="103">
        <f>+C342-C344</f>
        <v>231609.08027091925</v>
      </c>
      <c r="H343" s="110">
        <f>IF(ISNUMBER(H344),H344,0)</f>
        <v>0</v>
      </c>
    </row>
    <row r="344" spans="2:8" ht="16.5" hidden="1" thickBot="1" thickTop="1">
      <c r="B344" s="104" t="s">
        <v>71</v>
      </c>
      <c r="C344" s="105">
        <f>+((15000000/144)*12)</f>
        <v>1250000</v>
      </c>
      <c r="H344" s="232">
        <f>IF(ISNUMBER(G344),ROUND(G344*(1+H$2/100)/1000,0)*1000,"")</f>
      </c>
    </row>
    <row r="345" spans="2:8" ht="12" thickTop="1">
      <c r="B345" s="44"/>
      <c r="C345" s="44"/>
      <c r="H345" s="234"/>
    </row>
    <row r="346" spans="2:8" ht="11.25">
      <c r="B346" s="44"/>
      <c r="C346" s="44"/>
      <c r="H346" s="235"/>
    </row>
    <row r="347" spans="2:8" ht="11.25">
      <c r="B347" s="44"/>
      <c r="C347" s="44"/>
      <c r="H347" s="235"/>
    </row>
    <row r="348" spans="2:8" ht="11.25" hidden="1">
      <c r="B348" s="44"/>
      <c r="C348" s="44"/>
      <c r="H348" s="234"/>
    </row>
    <row r="349" spans="2:8" ht="11.25">
      <c r="B349" s="44"/>
      <c r="C349" s="44"/>
      <c r="H349" s="236"/>
    </row>
    <row r="350" spans="2:9" ht="11.25">
      <c r="B350" s="44"/>
      <c r="C350" s="44"/>
      <c r="D350" s="219" t="s">
        <v>242</v>
      </c>
      <c r="H350" s="234"/>
      <c r="I350" s="44" t="s">
        <v>242</v>
      </c>
    </row>
    <row r="351" spans="2:9" ht="11.25">
      <c r="B351" s="44"/>
      <c r="C351" s="44"/>
      <c r="D351" s="219" t="s">
        <v>243</v>
      </c>
      <c r="E351" s="219" t="s">
        <v>242</v>
      </c>
      <c r="H351" s="235"/>
      <c r="I351" s="44" t="s">
        <v>243</v>
      </c>
    </row>
    <row r="352" spans="2:8" ht="11.25">
      <c r="B352" s="44"/>
      <c r="C352" s="44"/>
      <c r="E352" s="219" t="s">
        <v>243</v>
      </c>
      <c r="H352" s="235"/>
    </row>
    <row r="353" spans="1:8" ht="12.75" hidden="1">
      <c r="A353" s="106"/>
      <c r="B353" s="44"/>
      <c r="C353" s="44"/>
      <c r="H353" s="234"/>
    </row>
    <row r="354" ht="11.25">
      <c r="H354" s="235"/>
    </row>
    <row r="355" ht="11.25">
      <c r="H355" s="234"/>
    </row>
    <row r="356" ht="11.25">
      <c r="H356" s="235"/>
    </row>
    <row r="357" ht="11.25">
      <c r="H357" s="234"/>
    </row>
    <row r="358" ht="11.25" hidden="1">
      <c r="H358" s="235"/>
    </row>
    <row r="359" ht="11.25">
      <c r="H359" s="234"/>
    </row>
    <row r="360" ht="11.25">
      <c r="H360" s="235"/>
    </row>
    <row r="361" ht="11.25">
      <c r="H361" s="235"/>
    </row>
    <row r="362" ht="11.25">
      <c r="H362" s="234"/>
    </row>
    <row r="363" ht="11.25" hidden="1">
      <c r="H363" s="235"/>
    </row>
    <row r="364" ht="11.25" hidden="1">
      <c r="H364" s="235"/>
    </row>
    <row r="365" ht="11.25">
      <c r="H365" s="234"/>
    </row>
    <row r="366" ht="11.25">
      <c r="H366" s="237"/>
    </row>
    <row r="367" ht="11.25">
      <c r="H367" s="234"/>
    </row>
    <row r="368" ht="11.25">
      <c r="H368" s="214"/>
    </row>
    <row r="369" ht="11.25">
      <c r="H369" s="214"/>
    </row>
    <row r="370" ht="11.25">
      <c r="H370" s="214"/>
    </row>
    <row r="371" ht="11.25">
      <c r="H371" s="234"/>
    </row>
    <row r="372" ht="11.25">
      <c r="H372" s="214"/>
    </row>
    <row r="373" ht="11.25" hidden="1">
      <c r="H373" s="233"/>
    </row>
    <row r="374" ht="11.25" hidden="1">
      <c r="H374" s="238"/>
    </row>
    <row r="375" ht="11.25">
      <c r="H375" s="214"/>
    </row>
    <row r="376" ht="11.25">
      <c r="H376" s="214"/>
    </row>
    <row r="377" spans="2:8" ht="11.25">
      <c r="B377" s="44"/>
      <c r="C377" s="44"/>
      <c r="H377" s="237"/>
    </row>
    <row r="378" spans="2:8" ht="11.25">
      <c r="B378" s="44"/>
      <c r="C378" s="44"/>
      <c r="H378" s="234"/>
    </row>
    <row r="379" spans="2:8" ht="11.25">
      <c r="B379" s="44"/>
      <c r="C379" s="44"/>
      <c r="H379" s="235"/>
    </row>
    <row r="380" spans="2:8" ht="11.25">
      <c r="B380" s="44"/>
      <c r="C380" s="44"/>
      <c r="H380" s="234"/>
    </row>
    <row r="381" spans="2:8" ht="11.25">
      <c r="B381" s="44"/>
      <c r="C381" s="44"/>
      <c r="H381" s="235"/>
    </row>
    <row r="382" spans="2:8" ht="11.25">
      <c r="B382" s="44"/>
      <c r="C382" s="44"/>
      <c r="H382" s="235"/>
    </row>
    <row r="383" spans="2:8" ht="11.25">
      <c r="B383" s="44"/>
      <c r="C383" s="44"/>
      <c r="H383" s="235"/>
    </row>
    <row r="384" spans="2:8" ht="11.25">
      <c r="B384" s="44"/>
      <c r="C384" s="44"/>
      <c r="H384" s="234"/>
    </row>
    <row r="385" spans="2:8" ht="11.25">
      <c r="B385" s="44"/>
      <c r="C385" s="44"/>
      <c r="H385" s="235"/>
    </row>
    <row r="386" spans="2:8" ht="11.25">
      <c r="B386" s="44"/>
      <c r="C386" s="44"/>
      <c r="H386" s="235"/>
    </row>
    <row r="387" spans="2:8" ht="11.25" hidden="1">
      <c r="B387" s="44"/>
      <c r="C387" s="44"/>
      <c r="H387" s="234"/>
    </row>
    <row r="388" spans="2:8" ht="11.25" hidden="1">
      <c r="B388" s="44"/>
      <c r="C388" s="44"/>
      <c r="H388" s="235"/>
    </row>
    <row r="389" spans="2:8" ht="11.25">
      <c r="B389" s="44"/>
      <c r="C389" s="44"/>
      <c r="H389" s="235"/>
    </row>
    <row r="390" spans="2:8" ht="11.25">
      <c r="B390" s="44"/>
      <c r="C390" s="44"/>
      <c r="H390" s="239"/>
    </row>
    <row r="391" spans="2:8" ht="11.25">
      <c r="B391" s="44"/>
      <c r="C391" s="44"/>
      <c r="H391" s="234"/>
    </row>
    <row r="392" spans="2:8" ht="11.25">
      <c r="B392" s="44"/>
      <c r="C392" s="44"/>
      <c r="H392" s="235"/>
    </row>
    <row r="393" spans="2:8" ht="11.25">
      <c r="B393" s="44"/>
      <c r="C393" s="44"/>
      <c r="H393" s="234"/>
    </row>
    <row r="394" spans="2:8" ht="11.25">
      <c r="B394" s="44"/>
      <c r="C394" s="44"/>
      <c r="H394" s="235"/>
    </row>
    <row r="395" spans="2:8" ht="11.25">
      <c r="B395" s="44"/>
      <c r="C395" s="44"/>
      <c r="H395" s="235"/>
    </row>
    <row r="396" spans="2:8" ht="11.25">
      <c r="B396" s="44"/>
      <c r="C396" s="44"/>
      <c r="H396" s="235"/>
    </row>
    <row r="397" spans="2:8" ht="11.25">
      <c r="B397" s="44"/>
      <c r="C397" s="44"/>
      <c r="H397" s="234"/>
    </row>
    <row r="398" spans="2:8" ht="11.25">
      <c r="B398" s="44"/>
      <c r="C398" s="44"/>
      <c r="H398" s="239"/>
    </row>
    <row r="399" spans="2:8" ht="11.25">
      <c r="B399" s="44"/>
      <c r="C399" s="44"/>
      <c r="H399" s="234"/>
    </row>
    <row r="400" spans="2:8" ht="11.25">
      <c r="B400" s="44"/>
      <c r="C400" s="44"/>
      <c r="H400" s="235"/>
    </row>
    <row r="401" spans="2:8" ht="11.25">
      <c r="B401" s="44"/>
      <c r="C401" s="44"/>
      <c r="H401" s="235"/>
    </row>
    <row r="402" spans="2:8" ht="11.25">
      <c r="B402" s="44"/>
      <c r="C402" s="44"/>
      <c r="H402" s="235"/>
    </row>
    <row r="403" spans="2:8" ht="11.25">
      <c r="B403" s="44"/>
      <c r="C403" s="44"/>
      <c r="H403" s="234"/>
    </row>
    <row r="404" spans="2:8" ht="11.25">
      <c r="B404" s="44"/>
      <c r="C404" s="44"/>
      <c r="H404" s="235"/>
    </row>
    <row r="405" spans="2:8" ht="11.25">
      <c r="B405" s="44"/>
      <c r="C405" s="44"/>
      <c r="H405" s="235"/>
    </row>
    <row r="406" spans="2:8" ht="11.25">
      <c r="B406" s="44"/>
      <c r="C406" s="44"/>
      <c r="H406" s="235"/>
    </row>
    <row r="407" spans="2:8" ht="19.5" customHeight="1">
      <c r="B407" s="44"/>
      <c r="C407" s="44"/>
      <c r="H407" s="235"/>
    </row>
    <row r="408" spans="2:8" ht="11.25">
      <c r="B408" s="44"/>
      <c r="C408" s="44"/>
      <c r="H408" s="235"/>
    </row>
    <row r="409" ht="11.25">
      <c r="H409" s="235"/>
    </row>
    <row r="410" ht="11.25">
      <c r="H410" s="235"/>
    </row>
    <row r="411" ht="11.25">
      <c r="H411" s="235"/>
    </row>
    <row r="412" ht="11.25">
      <c r="H412" s="234"/>
    </row>
    <row r="413" ht="17.25" customHeight="1">
      <c r="H413" s="234"/>
    </row>
    <row r="414" ht="11.25">
      <c r="H414" s="234"/>
    </row>
    <row r="415" ht="11.25">
      <c r="H415" s="234"/>
    </row>
    <row r="416" ht="11.25">
      <c r="H416" s="234"/>
    </row>
    <row r="417" ht="11.25">
      <c r="H417" s="234"/>
    </row>
    <row r="418" ht="11.25">
      <c r="H418" s="235"/>
    </row>
    <row r="419" ht="11.25">
      <c r="H419" s="234"/>
    </row>
    <row r="420" ht="11.25">
      <c r="H420" s="235"/>
    </row>
    <row r="421" ht="11.25">
      <c r="H421" s="235"/>
    </row>
    <row r="422" ht="11.25">
      <c r="H422" s="239"/>
    </row>
    <row r="423" ht="11.25">
      <c r="H423" s="234"/>
    </row>
    <row r="424" ht="11.25">
      <c r="H424" s="235"/>
    </row>
    <row r="425" ht="11.25">
      <c r="H425" s="235"/>
    </row>
    <row r="426" ht="11.25">
      <c r="H426" s="234"/>
    </row>
    <row r="427" ht="11.25">
      <c r="H427" s="234"/>
    </row>
    <row r="428" ht="11.25">
      <c r="H428" s="234"/>
    </row>
    <row r="429" ht="11.25">
      <c r="H429" s="235"/>
    </row>
    <row r="430" ht="11.25">
      <c r="H430" s="239"/>
    </row>
    <row r="431" ht="11.25">
      <c r="H431" s="235"/>
    </row>
    <row r="432" ht="11.25">
      <c r="H432" s="234"/>
    </row>
    <row r="433" ht="11.25">
      <c r="H433" s="235"/>
    </row>
    <row r="434" ht="11.25">
      <c r="H434" s="234"/>
    </row>
    <row r="435" ht="11.25">
      <c r="H435" s="239"/>
    </row>
    <row r="436" ht="11.25">
      <c r="H436" s="234"/>
    </row>
    <row r="437" ht="11.25">
      <c r="H437" s="235"/>
    </row>
    <row r="438" ht="11.25">
      <c r="H438" s="235"/>
    </row>
    <row r="439" ht="11.25">
      <c r="H439" s="234"/>
    </row>
    <row r="440" ht="11.25">
      <c r="H440" s="239"/>
    </row>
    <row r="441" ht="11.25">
      <c r="H441" s="234"/>
    </row>
    <row r="442" ht="11.25">
      <c r="H442" s="235"/>
    </row>
    <row r="443" ht="11.25">
      <c r="H443" s="234"/>
    </row>
    <row r="444" ht="11.25">
      <c r="H444" s="235"/>
    </row>
    <row r="445" ht="11.25">
      <c r="H445" s="234"/>
    </row>
    <row r="446" ht="11.25">
      <c r="H446" s="234"/>
    </row>
    <row r="447" ht="11.25">
      <c r="H447" s="234"/>
    </row>
    <row r="448" ht="11.25">
      <c r="H448" s="235"/>
    </row>
    <row r="449" ht="11.25">
      <c r="H449" s="235"/>
    </row>
    <row r="450" ht="11.25">
      <c r="H450" s="234"/>
    </row>
    <row r="451" spans="7:8" ht="11.25">
      <c r="G451" s="214"/>
      <c r="H451" s="239"/>
    </row>
    <row r="452" spans="7:8" ht="11.25">
      <c r="G452" s="214"/>
      <c r="H452" s="234"/>
    </row>
    <row r="453" spans="7:8" ht="11.25">
      <c r="G453" s="214"/>
      <c r="H453" s="235"/>
    </row>
    <row r="454" spans="7:8" ht="11.25">
      <c r="G454" s="214"/>
      <c r="H454" s="235"/>
    </row>
    <row r="455" spans="7:8" ht="11.25">
      <c r="G455" s="214"/>
      <c r="H455" s="234"/>
    </row>
    <row r="456" spans="7:8" ht="11.25">
      <c r="G456" s="214"/>
      <c r="H456" s="235"/>
    </row>
    <row r="457" spans="7:8" ht="11.25">
      <c r="G457" s="214"/>
      <c r="H457" s="235"/>
    </row>
    <row r="458" spans="7:8" ht="11.25">
      <c r="G458" s="214"/>
      <c r="H458" s="234"/>
    </row>
    <row r="459" spans="7:8" ht="11.25">
      <c r="G459" s="214"/>
      <c r="H459" s="235"/>
    </row>
    <row r="460" spans="7:8" ht="11.25">
      <c r="G460" s="214"/>
      <c r="H460" s="235"/>
    </row>
    <row r="461" spans="7:8" ht="11.25">
      <c r="G461" s="214"/>
      <c r="H461" s="234"/>
    </row>
    <row r="462" spans="7:8" ht="11.25">
      <c r="G462" s="214"/>
      <c r="H462" s="239"/>
    </row>
    <row r="463" spans="7:8" ht="11.25">
      <c r="G463" s="214"/>
      <c r="H463" s="234"/>
    </row>
    <row r="464" spans="7:8" ht="11.25">
      <c r="G464" s="214"/>
      <c r="H464" s="235"/>
    </row>
    <row r="465" spans="7:8" ht="11.25">
      <c r="G465" s="214"/>
      <c r="H465" s="234"/>
    </row>
    <row r="466" spans="7:8" ht="11.25">
      <c r="G466" s="214"/>
      <c r="H466" s="239"/>
    </row>
    <row r="467" spans="7:8" ht="11.25">
      <c r="G467" s="214"/>
      <c r="H467" s="234"/>
    </row>
    <row r="468" spans="7:8" ht="11.25">
      <c r="G468" s="214"/>
      <c r="H468" s="235"/>
    </row>
    <row r="469" ht="11.25">
      <c r="H469" s="234"/>
    </row>
    <row r="470" ht="11.25">
      <c r="H470" s="235"/>
    </row>
    <row r="471" ht="11.25">
      <c r="H471" s="234"/>
    </row>
    <row r="472" ht="11.25">
      <c r="H472" s="234"/>
    </row>
    <row r="473" ht="11.25">
      <c r="H473" s="234"/>
    </row>
    <row r="474" ht="11.25">
      <c r="H474" s="235"/>
    </row>
    <row r="475" ht="11.25">
      <c r="H475" s="234"/>
    </row>
    <row r="476" ht="11.25">
      <c r="H476" s="239"/>
    </row>
    <row r="477" ht="11.25">
      <c r="H477" s="234"/>
    </row>
    <row r="478" ht="11.25">
      <c r="H478" s="235"/>
    </row>
    <row r="479" ht="11.25">
      <c r="H479" s="235"/>
    </row>
    <row r="480" ht="11.25">
      <c r="H480" s="234"/>
    </row>
    <row r="481" ht="11.25">
      <c r="H481" s="235"/>
    </row>
    <row r="482" ht="11.25">
      <c r="H482" s="234"/>
    </row>
    <row r="483" ht="11.25">
      <c r="H483" s="239"/>
    </row>
    <row r="484" ht="11.25">
      <c r="H484" s="234"/>
    </row>
    <row r="485" ht="11.25">
      <c r="H485" s="235"/>
    </row>
    <row r="486" ht="11.25">
      <c r="H486" s="234"/>
    </row>
    <row r="487" ht="11.25">
      <c r="H487" s="234"/>
    </row>
    <row r="488" ht="11.25">
      <c r="H488" s="234"/>
    </row>
    <row r="489" ht="11.25">
      <c r="H489" s="235"/>
    </row>
    <row r="490" ht="11.25">
      <c r="H490" s="234"/>
    </row>
    <row r="491" ht="11.25">
      <c r="H491" s="235"/>
    </row>
    <row r="492" ht="11.25">
      <c r="H492" s="234"/>
    </row>
    <row r="493" ht="11.25">
      <c r="H493" s="234"/>
    </row>
    <row r="494" ht="11.25">
      <c r="H494" s="234"/>
    </row>
    <row r="495" ht="11.25">
      <c r="H495" s="235"/>
    </row>
    <row r="496" ht="11.25">
      <c r="H496" s="234"/>
    </row>
    <row r="497" ht="11.25">
      <c r="H497" s="235"/>
    </row>
    <row r="498" ht="11.25">
      <c r="H498" s="235"/>
    </row>
    <row r="499" ht="11.25">
      <c r="H499" s="234"/>
    </row>
    <row r="500" ht="11.25">
      <c r="H500" s="235"/>
    </row>
    <row r="501" ht="11.25">
      <c r="H501" s="234"/>
    </row>
    <row r="502" ht="11.25">
      <c r="H502" s="235"/>
    </row>
    <row r="503" ht="11.25">
      <c r="H503" s="235"/>
    </row>
    <row r="504" ht="11.25">
      <c r="H504" s="235"/>
    </row>
    <row r="505" ht="11.25">
      <c r="H505" s="235"/>
    </row>
    <row r="506" ht="11.25">
      <c r="H506" s="234"/>
    </row>
    <row r="507" ht="11.25">
      <c r="H507" s="235"/>
    </row>
    <row r="508" ht="11.25">
      <c r="H508" s="234"/>
    </row>
    <row r="509" ht="11.25">
      <c r="H509" s="234"/>
    </row>
    <row r="510" ht="11.25">
      <c r="H510" s="234"/>
    </row>
    <row r="511" ht="11.25">
      <c r="H511" s="235"/>
    </row>
    <row r="512" ht="11.25">
      <c r="H512" s="235"/>
    </row>
    <row r="513" ht="11.25">
      <c r="H513" s="234"/>
    </row>
    <row r="514" ht="11.25">
      <c r="H514" s="235"/>
    </row>
    <row r="515" ht="11.25">
      <c r="H515" s="234"/>
    </row>
    <row r="516" ht="11.25">
      <c r="H516" s="234"/>
    </row>
    <row r="517" ht="11.25">
      <c r="H517" s="235"/>
    </row>
    <row r="518" ht="11.25">
      <c r="H518" s="235"/>
    </row>
    <row r="519" ht="11.25">
      <c r="H519" s="235"/>
    </row>
    <row r="520" ht="11.25">
      <c r="H520" s="235"/>
    </row>
    <row r="521" ht="11.25">
      <c r="H521" s="235"/>
    </row>
    <row r="522" ht="11.25">
      <c r="H522" s="235"/>
    </row>
    <row r="523" ht="11.25">
      <c r="H523" s="235"/>
    </row>
    <row r="524" ht="11.25">
      <c r="H524" s="234"/>
    </row>
    <row r="525" ht="11.25">
      <c r="H525" s="234"/>
    </row>
    <row r="526" ht="11.25">
      <c r="H526" s="235"/>
    </row>
    <row r="527" ht="11.25">
      <c r="H527" s="235"/>
    </row>
    <row r="528" ht="11.25">
      <c r="H528" s="235"/>
    </row>
    <row r="529" ht="11.25">
      <c r="H529" s="235"/>
    </row>
    <row r="530" ht="11.25">
      <c r="H530" s="235"/>
    </row>
    <row r="531" ht="11.25">
      <c r="H531" s="235"/>
    </row>
    <row r="532" ht="11.25">
      <c r="H532" s="234"/>
    </row>
    <row r="533" ht="11.25">
      <c r="H533" s="234"/>
    </row>
    <row r="534" ht="11.25">
      <c r="H534" s="234"/>
    </row>
    <row r="535" ht="11.25">
      <c r="H535" s="234"/>
    </row>
    <row r="536" ht="11.25">
      <c r="H536" s="234"/>
    </row>
    <row r="537" ht="11.25">
      <c r="H537" s="234"/>
    </row>
    <row r="538" ht="11.25">
      <c r="H538" s="214"/>
    </row>
    <row r="539" ht="11.25">
      <c r="H539" s="214"/>
    </row>
    <row r="540" ht="11.25">
      <c r="H540" s="240"/>
    </row>
    <row r="541" ht="11.25">
      <c r="H541" s="214"/>
    </row>
    <row r="542" ht="11.25">
      <c r="H542" s="214"/>
    </row>
    <row r="543" ht="11.25">
      <c r="H543" s="214"/>
    </row>
    <row r="544" ht="11.25">
      <c r="H544" s="214"/>
    </row>
    <row r="545" ht="11.25">
      <c r="H545" s="214"/>
    </row>
    <row r="546" ht="11.25">
      <c r="H546" s="214"/>
    </row>
    <row r="547" ht="11.25">
      <c r="H547" s="214"/>
    </row>
    <row r="548" ht="12.75">
      <c r="H548" s="43"/>
    </row>
  </sheetData>
  <sheetProtection/>
  <mergeCells count="1">
    <mergeCell ref="A1:G1"/>
  </mergeCells>
  <printOptions horizontalCentered="1"/>
  <pageMargins left="0.5511811023622047" right="0.1968503937007874" top="0.4724409448818898" bottom="0.984251968503937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290"/>
  <sheetViews>
    <sheetView zoomScaleSheetLayoutView="100" zoomScalePageLayoutView="0" workbookViewId="0" topLeftCell="A86">
      <selection activeCell="B11" sqref="B11"/>
    </sheetView>
  </sheetViews>
  <sheetFormatPr defaultColWidth="9.140625" defaultRowHeight="12.75" outlineLevelRow="1"/>
  <cols>
    <col min="1" max="1" width="8.00390625" style="38" customWidth="1"/>
    <col min="2" max="2" width="54.140625" style="37" customWidth="1"/>
    <col min="3" max="4" width="12.7109375" style="208" hidden="1" customWidth="1"/>
    <col min="5" max="5" width="9.7109375" style="208" hidden="1" customWidth="1"/>
    <col min="6" max="6" width="9.7109375" style="208" customWidth="1"/>
    <col min="7" max="7" width="10.57421875" style="208" customWidth="1"/>
    <col min="8" max="8" width="12.7109375" style="208" hidden="1" customWidth="1"/>
    <col min="9" max="9" width="10.421875" style="208" customWidth="1"/>
    <col min="10" max="10" width="7.8515625" style="37" customWidth="1"/>
    <col min="11" max="11" width="8.8515625" style="37" customWidth="1"/>
    <col min="12" max="12" width="8.28125" style="37" customWidth="1"/>
    <col min="13" max="16384" width="9.140625" style="37" customWidth="1"/>
  </cols>
  <sheetData>
    <row r="1" spans="1:9" ht="30.75" customHeight="1" thickBot="1" thickTop="1">
      <c r="A1" s="412" t="s">
        <v>288</v>
      </c>
      <c r="B1" s="415"/>
      <c r="C1" s="415"/>
      <c r="D1" s="415"/>
      <c r="E1" s="415"/>
      <c r="F1" s="416"/>
      <c r="G1" s="37"/>
      <c r="H1" s="37"/>
      <c r="I1" s="37"/>
    </row>
    <row r="2" spans="1:12" s="213" customFormat="1" ht="12" customHeight="1" thickBot="1" thickTop="1">
      <c r="A2" s="210"/>
      <c r="B2" s="210" t="s">
        <v>239</v>
      </c>
      <c r="C2" s="211"/>
      <c r="D2" s="212">
        <v>7</v>
      </c>
      <c r="E2" s="212">
        <v>8</v>
      </c>
      <c r="F2" s="212">
        <v>8</v>
      </c>
      <c r="G2" s="319">
        <v>8</v>
      </c>
      <c r="H2" s="319">
        <v>8</v>
      </c>
      <c r="I2" s="319">
        <v>8</v>
      </c>
      <c r="J2" s="320">
        <v>8</v>
      </c>
      <c r="K2" s="321">
        <v>8</v>
      </c>
      <c r="L2" s="320">
        <v>8</v>
      </c>
    </row>
    <row r="3" spans="1:12" s="6" customFormat="1" ht="20.25" customHeight="1" thickTop="1">
      <c r="A3" s="129" t="s">
        <v>30</v>
      </c>
      <c r="B3" s="130"/>
      <c r="C3" s="198">
        <v>2006</v>
      </c>
      <c r="D3" s="199">
        <v>2007</v>
      </c>
      <c r="E3" s="199">
        <v>2008</v>
      </c>
      <c r="F3" s="199">
        <v>2009</v>
      </c>
      <c r="G3" s="229">
        <v>2010</v>
      </c>
      <c r="H3" s="316">
        <v>2011</v>
      </c>
      <c r="I3" s="316">
        <v>2011</v>
      </c>
      <c r="J3" s="317">
        <v>2009</v>
      </c>
      <c r="K3" s="317">
        <v>2010</v>
      </c>
      <c r="L3" s="318">
        <v>2011</v>
      </c>
    </row>
    <row r="4" spans="1:12" s="6" customFormat="1" ht="9.75" customHeight="1">
      <c r="A4" s="15"/>
      <c r="B4" s="16"/>
      <c r="C4" s="201" t="s">
        <v>237</v>
      </c>
      <c r="D4" s="201" t="s">
        <v>238</v>
      </c>
      <c r="E4" s="201" t="s">
        <v>237</v>
      </c>
      <c r="F4" s="201" t="s">
        <v>238</v>
      </c>
      <c r="G4" s="230" t="s">
        <v>238</v>
      </c>
      <c r="H4" s="231" t="s">
        <v>238</v>
      </c>
      <c r="I4" s="231" t="s">
        <v>238</v>
      </c>
      <c r="J4" s="294" t="s">
        <v>256</v>
      </c>
      <c r="K4" s="295" t="s">
        <v>256</v>
      </c>
      <c r="L4" s="296" t="s">
        <v>256</v>
      </c>
    </row>
    <row r="5" spans="1:12" s="6" customFormat="1" ht="11.25">
      <c r="A5" s="135" t="s">
        <v>158</v>
      </c>
      <c r="B5" s="136"/>
      <c r="C5" s="138">
        <f>SUM(C6:C12)</f>
        <v>13529000</v>
      </c>
      <c r="D5" s="138">
        <f>SUM(D6:D12)</f>
        <v>14476000</v>
      </c>
      <c r="E5" s="138">
        <f>SUM(E6:E12)</f>
        <v>16630000</v>
      </c>
      <c r="F5" s="138">
        <f>SUM(F6:F12)</f>
        <v>18549000</v>
      </c>
      <c r="G5" s="260">
        <f>SUM(G6:G12)</f>
        <v>19909000</v>
      </c>
      <c r="H5" s="225">
        <f>G5*1.08</f>
        <v>21501720</v>
      </c>
      <c r="I5" s="260">
        <f>SUM(I6:I12)</f>
        <v>19973000</v>
      </c>
      <c r="J5" s="260">
        <f>SUM(J6:J12)</f>
        <v>615714.001194981</v>
      </c>
      <c r="K5" s="260">
        <f>SUM(K6:K12)</f>
        <v>660857.7308637057</v>
      </c>
      <c r="L5" s="260">
        <f>SUM(L6:L12)</f>
        <v>662982.1416716458</v>
      </c>
    </row>
    <row r="6" spans="1:12" s="17" customFormat="1" ht="11.25" outlineLevel="1">
      <c r="A6" s="195" t="s">
        <v>199</v>
      </c>
      <c r="B6" s="5" t="s">
        <v>128</v>
      </c>
      <c r="C6" s="7">
        <v>12100000</v>
      </c>
      <c r="D6" s="7">
        <f>IF(ISNUMBER(C6),ROUND(C6*(1+D$2/100)/1000,0)*1000,"")</f>
        <v>12947000</v>
      </c>
      <c r="E6" s="7">
        <v>14883000</v>
      </c>
      <c r="F6" s="7">
        <v>16547000</v>
      </c>
      <c r="G6" s="223">
        <f>IF(ISNUMBER(F6),ROUND(F6*(1+G$2/100)/1000,0)*1000,"")</f>
        <v>17871000</v>
      </c>
      <c r="H6" s="227">
        <f>G6*1.08</f>
        <v>19300680</v>
      </c>
      <c r="I6" s="223">
        <v>17772000</v>
      </c>
      <c r="J6" s="226">
        <f>F6/30.126</f>
        <v>549259.7756091084</v>
      </c>
      <c r="K6" s="227">
        <f aca="true" t="shared" si="0" ref="K6:K79">G6/30.126</f>
        <v>593208.5241983668</v>
      </c>
      <c r="L6" s="256">
        <f aca="true" t="shared" si="1" ref="L6:L12">I6/30.126</f>
        <v>589922.3262298347</v>
      </c>
    </row>
    <row r="7" spans="1:12" s="17" customFormat="1" ht="11.25" outlineLevel="1">
      <c r="A7" s="10">
        <v>121</v>
      </c>
      <c r="B7" s="5" t="s">
        <v>129</v>
      </c>
      <c r="C7" s="7">
        <v>1429000</v>
      </c>
      <c r="D7" s="7">
        <f aca="true" t="shared" si="2" ref="D7:D12">IF(ISNUMBER(C7),ROUND(C7*(1+D$2/100)/1000,0)*1000,"")</f>
        <v>1529000</v>
      </c>
      <c r="E7" s="7">
        <v>1747000</v>
      </c>
      <c r="F7" s="7">
        <v>2002000</v>
      </c>
      <c r="G7" s="223">
        <v>2038000</v>
      </c>
      <c r="H7" s="227">
        <f aca="true" t="shared" si="3" ref="H7:H80">G7*1.08</f>
        <v>2201040</v>
      </c>
      <c r="I7" s="223">
        <v>2201000</v>
      </c>
      <c r="J7" s="226">
        <f>F7/30.126</f>
        <v>66454.22558587267</v>
      </c>
      <c r="K7" s="227">
        <f t="shared" si="0"/>
        <v>67649.2066653389</v>
      </c>
      <c r="L7" s="256">
        <f t="shared" si="1"/>
        <v>73059.81544181106</v>
      </c>
    </row>
    <row r="8" spans="1:12" s="6" customFormat="1" ht="11.25" outlineLevel="1">
      <c r="A8" s="10">
        <v>121001</v>
      </c>
      <c r="B8" s="5" t="s">
        <v>40</v>
      </c>
      <c r="C8" s="7"/>
      <c r="D8" s="7">
        <f t="shared" si="2"/>
      </c>
      <c r="E8" s="7"/>
      <c r="F8" s="7">
        <f>IF(ISNUMBER(E8),ROUND(E8*(1+F$2/100)/1000,0)*1000,"")</f>
      </c>
      <c r="G8" s="7"/>
      <c r="H8" s="223"/>
      <c r="I8" s="223">
        <v>0</v>
      </c>
      <c r="J8" s="226"/>
      <c r="K8" s="227"/>
      <c r="L8" s="256">
        <f t="shared" si="1"/>
        <v>0</v>
      </c>
    </row>
    <row r="9" spans="1:12" s="6" customFormat="1" ht="11.25" outlineLevel="1">
      <c r="A9" s="10">
        <v>121002</v>
      </c>
      <c r="B9" s="5" t="s">
        <v>41</v>
      </c>
      <c r="C9" s="9"/>
      <c r="D9" s="9">
        <f t="shared" si="2"/>
      </c>
      <c r="E9" s="9">
        <f>IF(ISNUMBER(D9),ROUND(D9*(1+E$2/100)/1000,0)*1000,"")</f>
      </c>
      <c r="F9" s="9">
        <f>IF(ISNUMBER(E9),ROUND(E9*(1+F$2/100)/1000,0)*1000,"")</f>
      </c>
      <c r="G9" s="9">
        <f>IF(ISNUMBER(F9),ROUND(F9*(1+G$2/100)/1000,0)*1000,"")</f>
      </c>
      <c r="H9" s="223"/>
      <c r="I9" s="223">
        <v>0</v>
      </c>
      <c r="J9" s="226"/>
      <c r="K9" s="227"/>
      <c r="L9" s="256">
        <f t="shared" si="1"/>
        <v>0</v>
      </c>
    </row>
    <row r="10" spans="1:12" s="6" customFormat="1" ht="11.25" outlineLevel="1">
      <c r="A10" s="10" t="s">
        <v>42</v>
      </c>
      <c r="B10" s="5" t="s">
        <v>43</v>
      </c>
      <c r="C10" s="9"/>
      <c r="D10" s="9">
        <f t="shared" si="2"/>
      </c>
      <c r="E10" s="9">
        <f>IF(ISNUMBER(D10),ROUND(D10*(1+E$2/100)/1000,0)*1000,"")</f>
      </c>
      <c r="F10" s="9">
        <f>IF(ISNUMBER(E10),ROUND(E10*(1+F$2/100)/1000,0)*1000,"")</f>
      </c>
      <c r="G10" s="9">
        <f>IF(ISNUMBER(F10),ROUND(F10*(1+G$2/100)/1000,0)*1000,"")</f>
      </c>
      <c r="H10" s="223"/>
      <c r="I10" s="223">
        <v>0</v>
      </c>
      <c r="J10" s="226"/>
      <c r="K10" s="227"/>
      <c r="L10" s="256">
        <f t="shared" si="1"/>
        <v>0</v>
      </c>
    </row>
    <row r="11" spans="1:12" s="6" customFormat="1" ht="11.25" outlineLevel="1">
      <c r="A11" s="10" t="s">
        <v>44</v>
      </c>
      <c r="B11" s="5" t="s">
        <v>45</v>
      </c>
      <c r="C11" s="9"/>
      <c r="D11" s="9">
        <f t="shared" si="2"/>
      </c>
      <c r="E11" s="9">
        <f>IF(ISNUMBER(D11),ROUND(D11*(1+E$2/100)/1000,0)*1000,"")</f>
      </c>
      <c r="F11" s="7">
        <f>IF(ISNUMBER(E11),ROUND(E11*(1+F$2/100)/1000,0)*1000,"")</f>
      </c>
      <c r="G11" s="9">
        <f>IF(ISNUMBER(F11),ROUND(F11*(1+G$2/100)/1000,0)*1000,"")</f>
      </c>
      <c r="H11" s="223"/>
      <c r="I11" s="223">
        <v>0</v>
      </c>
      <c r="J11" s="226"/>
      <c r="K11" s="227"/>
      <c r="L11" s="256">
        <f t="shared" si="1"/>
        <v>0</v>
      </c>
    </row>
    <row r="12" spans="1:12" s="6" customFormat="1" ht="11.25" outlineLevel="1">
      <c r="A12" s="18"/>
      <c r="B12" s="13"/>
      <c r="C12" s="202"/>
      <c r="D12" s="202">
        <f t="shared" si="2"/>
      </c>
      <c r="E12" s="202">
        <f>IF(ISNUMBER(D12),ROUND(D12*(1+E$2/100)/1000,0)*1000,"")</f>
      </c>
      <c r="F12" s="202">
        <f>IF(ISNUMBER(E12),ROUND(E12*(1+F$2/100)/1000,0)*1000,"")</f>
      </c>
      <c r="G12" s="202">
        <f>IF(ISNUMBER(F12),ROUND(F12*(1+G$2/100)/1000,0)*1000,"")</f>
      </c>
      <c r="H12" s="223"/>
      <c r="I12" s="223">
        <v>0</v>
      </c>
      <c r="J12" s="226"/>
      <c r="K12" s="227"/>
      <c r="L12" s="256">
        <f t="shared" si="1"/>
        <v>0</v>
      </c>
    </row>
    <row r="13" spans="1:12" s="6" customFormat="1" ht="11.25">
      <c r="A13" s="135" t="s">
        <v>159</v>
      </c>
      <c r="B13" s="134"/>
      <c r="C13" s="139">
        <f>SUM(C14:C19)</f>
        <v>894000</v>
      </c>
      <c r="D13" s="139">
        <f>SUM(D14:D19)</f>
        <v>956000</v>
      </c>
      <c r="E13" s="139">
        <f>SUM(E14:E19)</f>
        <v>1259000</v>
      </c>
      <c r="F13" s="139">
        <f>SUM(F14:F19)</f>
        <v>1393000</v>
      </c>
      <c r="G13" s="139">
        <f>SUM(G14:G19)</f>
        <v>1462000</v>
      </c>
      <c r="H13" s="222">
        <f t="shared" si="3"/>
        <v>1578960</v>
      </c>
      <c r="I13" s="139">
        <f>SUM(I14:I19)</f>
        <v>1698000</v>
      </c>
      <c r="J13" s="139">
        <f>SUM(J14:J19)</f>
        <v>46272.32291044281</v>
      </c>
      <c r="K13" s="139">
        <f>SUM(K14:K19)</f>
        <v>48562.7033127531</v>
      </c>
      <c r="L13" s="139">
        <f>SUM(L14:L19)</f>
        <v>56363.27424815774</v>
      </c>
    </row>
    <row r="14" spans="1:12" s="17" customFormat="1" ht="9.75" customHeight="1" outlineLevel="1">
      <c r="A14" s="195" t="s">
        <v>200</v>
      </c>
      <c r="B14" s="5" t="s">
        <v>130</v>
      </c>
      <c r="C14" s="9">
        <v>32000</v>
      </c>
      <c r="D14" s="9">
        <f aca="true" t="shared" si="4" ref="D14:E19">IF(ISNUMBER(C14),ROUND(C14*(1+D$2/100)/1000,0)*1000,"")</f>
        <v>34000</v>
      </c>
      <c r="E14" s="9">
        <f t="shared" si="4"/>
        <v>37000</v>
      </c>
      <c r="F14" s="194">
        <f aca="true" t="shared" si="5" ref="F14:G17">IF(ISNUMBER(E14),ROUND(E14*(1+F$2/100)/1000,0)*1000,"")</f>
        <v>40000</v>
      </c>
      <c r="G14" s="194">
        <f t="shared" si="5"/>
        <v>43000</v>
      </c>
      <c r="H14" s="223">
        <f t="shared" si="3"/>
        <v>46440</v>
      </c>
      <c r="I14" s="223">
        <f>IF(ISNUMBER(H14),ROUND(H14*(1+I$2/100)/1000,0)*1000,"")</f>
        <v>50000</v>
      </c>
      <c r="J14" s="228">
        <f>F14/30.126</f>
        <v>1327.7567549624907</v>
      </c>
      <c r="K14" s="227">
        <f t="shared" si="0"/>
        <v>1427.3385115846777</v>
      </c>
      <c r="L14" s="256">
        <f aca="true" t="shared" si="6" ref="L14:L50">I14/30.126</f>
        <v>1659.6959437031135</v>
      </c>
    </row>
    <row r="15" spans="1:12" s="6" customFormat="1" ht="9.75" customHeight="1" outlineLevel="1">
      <c r="A15" s="195" t="s">
        <v>201</v>
      </c>
      <c r="B15" s="5" t="s">
        <v>131</v>
      </c>
      <c r="C15" s="7"/>
      <c r="D15" s="7">
        <f t="shared" si="4"/>
      </c>
      <c r="E15" s="7">
        <v>10000</v>
      </c>
      <c r="F15" s="203">
        <f t="shared" si="5"/>
        <v>11000</v>
      </c>
      <c r="G15" s="203">
        <f t="shared" si="5"/>
        <v>12000</v>
      </c>
      <c r="H15" s="223">
        <v>13000</v>
      </c>
      <c r="I15" s="223">
        <v>13000</v>
      </c>
      <c r="J15" s="256">
        <f>G15/30.126</f>
        <v>398.32702648874726</v>
      </c>
      <c r="K15" s="256">
        <f>H15/30.126</f>
        <v>431.5209453628095</v>
      </c>
      <c r="L15" s="256">
        <f t="shared" si="6"/>
        <v>431.5209453628095</v>
      </c>
    </row>
    <row r="16" spans="1:12" s="6" customFormat="1" ht="9.75" customHeight="1" outlineLevel="1">
      <c r="A16" s="195" t="s">
        <v>202</v>
      </c>
      <c r="B16" s="5" t="s">
        <v>132</v>
      </c>
      <c r="C16" s="7"/>
      <c r="D16" s="7">
        <f t="shared" si="4"/>
      </c>
      <c r="E16" s="7">
        <f t="shared" si="4"/>
      </c>
      <c r="F16" s="203">
        <f t="shared" si="5"/>
      </c>
      <c r="G16" s="203">
        <f t="shared" si="5"/>
      </c>
      <c r="H16" s="223"/>
      <c r="I16" s="223">
        <v>0</v>
      </c>
      <c r="J16" s="226"/>
      <c r="K16" s="227"/>
      <c r="L16" s="256">
        <f t="shared" si="6"/>
        <v>0</v>
      </c>
    </row>
    <row r="17" spans="1:12" s="6" customFormat="1" ht="9.75" customHeight="1" outlineLevel="1">
      <c r="A17" s="195" t="s">
        <v>203</v>
      </c>
      <c r="B17" s="5" t="s">
        <v>133</v>
      </c>
      <c r="C17" s="7">
        <v>30000</v>
      </c>
      <c r="D17" s="7">
        <f t="shared" si="4"/>
        <v>32000</v>
      </c>
      <c r="E17" s="7">
        <f t="shared" si="4"/>
        <v>35000</v>
      </c>
      <c r="F17" s="203">
        <f t="shared" si="5"/>
        <v>38000</v>
      </c>
      <c r="G17" s="203">
        <f t="shared" si="5"/>
        <v>41000</v>
      </c>
      <c r="H17" s="223">
        <f t="shared" si="3"/>
        <v>44280</v>
      </c>
      <c r="I17" s="223">
        <f>IF(ISNUMBER(H17),ROUND(H17*(1+I$2/100)/1000,0)*1000,"")</f>
        <v>48000</v>
      </c>
      <c r="J17" s="226">
        <f>F17/30.126</f>
        <v>1261.3689172143663</v>
      </c>
      <c r="K17" s="227">
        <f t="shared" si="0"/>
        <v>1360.950673836553</v>
      </c>
      <c r="L17" s="256">
        <f t="shared" si="6"/>
        <v>1593.308105954989</v>
      </c>
    </row>
    <row r="18" spans="1:12" s="6" customFormat="1" ht="9.75" customHeight="1" outlineLevel="1">
      <c r="A18" s="195" t="s">
        <v>204</v>
      </c>
      <c r="B18" s="5" t="s">
        <v>134</v>
      </c>
      <c r="C18" s="9">
        <v>800000</v>
      </c>
      <c r="D18" s="9">
        <f t="shared" si="4"/>
        <v>856000</v>
      </c>
      <c r="E18" s="9">
        <v>1140000</v>
      </c>
      <c r="F18" s="194">
        <v>1267000</v>
      </c>
      <c r="G18" s="194">
        <v>1329000</v>
      </c>
      <c r="H18" s="223">
        <f t="shared" si="3"/>
        <v>1435320</v>
      </c>
      <c r="I18" s="223">
        <f>IF(ISNUMBER(H18),ROUND(H18*(1+I$2/100)/1000,0)*1000,"")</f>
        <v>1550000</v>
      </c>
      <c r="J18" s="226">
        <f>F18/30.126</f>
        <v>42056.6952134369</v>
      </c>
      <c r="K18" s="227">
        <f t="shared" si="0"/>
        <v>44114.71818362876</v>
      </c>
      <c r="L18" s="256">
        <f t="shared" si="6"/>
        <v>51450.57425479652</v>
      </c>
    </row>
    <row r="19" spans="1:12" s="6" customFormat="1" ht="11.25" outlineLevel="1">
      <c r="A19" s="18">
        <v>134001</v>
      </c>
      <c r="B19" s="13" t="s">
        <v>219</v>
      </c>
      <c r="C19" s="197">
        <v>32000</v>
      </c>
      <c r="D19" s="197">
        <f t="shared" si="4"/>
        <v>34000</v>
      </c>
      <c r="E19" s="197">
        <f t="shared" si="4"/>
        <v>37000</v>
      </c>
      <c r="F19" s="197">
        <v>37000</v>
      </c>
      <c r="G19" s="197">
        <v>37000</v>
      </c>
      <c r="H19" s="223">
        <f t="shared" si="3"/>
        <v>39960</v>
      </c>
      <c r="I19" s="223">
        <v>37000</v>
      </c>
      <c r="J19" s="226">
        <f>F19/30.126</f>
        <v>1228.174998340304</v>
      </c>
      <c r="K19" s="227">
        <f t="shared" si="0"/>
        <v>1228.174998340304</v>
      </c>
      <c r="L19" s="256">
        <f t="shared" si="6"/>
        <v>1228.174998340304</v>
      </c>
    </row>
    <row r="20" spans="1:12" s="6" customFormat="1" ht="11.25">
      <c r="A20" s="135" t="s">
        <v>206</v>
      </c>
      <c r="B20" s="134"/>
      <c r="C20" s="141">
        <f>SUM(C21:C25)</f>
        <v>503000</v>
      </c>
      <c r="D20" s="141">
        <f>SUM(D21:D25)</f>
        <v>538000</v>
      </c>
      <c r="E20" s="141">
        <f>SUM(E21:E25)</f>
        <v>400000</v>
      </c>
      <c r="F20" s="141">
        <f>SUM(F21:F25)</f>
        <v>400000</v>
      </c>
      <c r="G20" s="141">
        <f>SUM(G21:G25)</f>
        <v>400000</v>
      </c>
      <c r="H20" s="222">
        <f t="shared" si="3"/>
        <v>432000</v>
      </c>
      <c r="I20" s="141">
        <f>SUM(I21:I25)</f>
        <v>400000</v>
      </c>
      <c r="J20" s="141">
        <f>SUM(J21:J25)</f>
        <v>13277.567549624908</v>
      </c>
      <c r="K20" s="141">
        <f>SUM(K21:K25)</f>
        <v>13277.567549624908</v>
      </c>
      <c r="L20" s="141">
        <f>SUM(L21:L25)</f>
        <v>13277.567549624908</v>
      </c>
    </row>
    <row r="21" spans="1:12" s="20" customFormat="1" ht="11.25" outlineLevel="1">
      <c r="A21" s="10">
        <v>211003</v>
      </c>
      <c r="B21" s="5" t="s">
        <v>135</v>
      </c>
      <c r="C21" s="9"/>
      <c r="D21" s="9">
        <f aca="true" t="shared" si="7" ref="D21:E25">IF(ISNUMBER(C21),ROUND(C21*(1+D$2/100)/1000,0)*1000,"")</f>
      </c>
      <c r="E21" s="9">
        <f t="shared" si="7"/>
      </c>
      <c r="F21" s="9">
        <f>IF(ISNUMBER(E21),ROUND(E21*(1+F$2/100)/1000,0)*1000,"")</f>
      </c>
      <c r="G21" s="9">
        <f>IF(ISNUMBER(F21),ROUND(F21*(1+G$2/100)/1000,0)*1000,"")</f>
      </c>
      <c r="H21" s="223"/>
      <c r="I21" s="223">
        <v>0</v>
      </c>
      <c r="J21" s="226"/>
      <c r="K21" s="227"/>
      <c r="L21" s="256">
        <f t="shared" si="6"/>
        <v>0</v>
      </c>
    </row>
    <row r="22" spans="1:12" s="6" customFormat="1" ht="11.25" outlineLevel="1">
      <c r="A22" s="196">
        <v>212002</v>
      </c>
      <c r="B22" s="21" t="s">
        <v>136</v>
      </c>
      <c r="C22" s="7">
        <v>71000</v>
      </c>
      <c r="D22" s="7">
        <f t="shared" si="7"/>
        <v>76000</v>
      </c>
      <c r="E22" s="7">
        <v>50000</v>
      </c>
      <c r="F22" s="7">
        <v>50000</v>
      </c>
      <c r="G22" s="7">
        <v>50000</v>
      </c>
      <c r="H22" s="223">
        <f t="shared" si="3"/>
        <v>54000</v>
      </c>
      <c r="I22" s="223">
        <v>50000</v>
      </c>
      <c r="J22" s="226">
        <f>F22/30.126</f>
        <v>1659.6959437031135</v>
      </c>
      <c r="K22" s="227">
        <f t="shared" si="0"/>
        <v>1659.6959437031135</v>
      </c>
      <c r="L22" s="256">
        <f t="shared" si="6"/>
        <v>1659.6959437031135</v>
      </c>
    </row>
    <row r="23" spans="1:12" s="6" customFormat="1" ht="11.25" outlineLevel="1">
      <c r="A23" s="22" t="s">
        <v>63</v>
      </c>
      <c r="B23" s="23" t="s">
        <v>64</v>
      </c>
      <c r="C23" s="7"/>
      <c r="D23" s="7">
        <f t="shared" si="7"/>
      </c>
      <c r="E23" s="7">
        <f t="shared" si="7"/>
      </c>
      <c r="F23" s="7">
        <f>IF(ISNUMBER(E23),ROUND(E23*(1+F$2/100)/1000,0)*1000,"")</f>
      </c>
      <c r="G23" s="7">
        <f>IF(ISNUMBER(F23),ROUND(F23*(1+G$2/100)/1000,0)*1000,"")</f>
      </c>
      <c r="H23" s="223"/>
      <c r="I23" s="223">
        <v>0</v>
      </c>
      <c r="J23" s="226"/>
      <c r="K23" s="227"/>
      <c r="L23" s="256">
        <f t="shared" si="6"/>
        <v>0</v>
      </c>
    </row>
    <row r="24" spans="1:12" s="6" customFormat="1" ht="11.25" outlineLevel="1">
      <c r="A24" s="10">
        <v>212003</v>
      </c>
      <c r="B24" s="5" t="s">
        <v>137</v>
      </c>
      <c r="C24" s="9">
        <v>432000</v>
      </c>
      <c r="D24" s="9">
        <f t="shared" si="7"/>
        <v>462000</v>
      </c>
      <c r="E24" s="9">
        <v>350000</v>
      </c>
      <c r="F24" s="9">
        <v>350000</v>
      </c>
      <c r="G24" s="9">
        <v>350000</v>
      </c>
      <c r="H24" s="223">
        <f t="shared" si="3"/>
        <v>378000</v>
      </c>
      <c r="I24" s="223">
        <v>350000</v>
      </c>
      <c r="J24" s="226">
        <f>F24/30.126</f>
        <v>11617.871605921795</v>
      </c>
      <c r="K24" s="227">
        <f t="shared" si="0"/>
        <v>11617.871605921795</v>
      </c>
      <c r="L24" s="256">
        <f t="shared" si="6"/>
        <v>11617.871605921795</v>
      </c>
    </row>
    <row r="25" spans="1:12" s="6" customFormat="1" ht="9.75" customHeight="1" outlineLevel="1">
      <c r="A25" s="24"/>
      <c r="B25" s="25"/>
      <c r="C25" s="204"/>
      <c r="D25" s="204">
        <f t="shared" si="7"/>
      </c>
      <c r="E25" s="204">
        <f t="shared" si="7"/>
      </c>
      <c r="F25" s="204">
        <f>IF(ISNUMBER(E25),ROUND(E25*(1+F$2/100)/1000,0)*1000,"")</f>
      </c>
      <c r="G25" s="204">
        <f>IF(ISNUMBER(F25),ROUND(F25*(1+G$2/100)/1000,0)*1000,"")</f>
      </c>
      <c r="H25" s="223"/>
      <c r="I25" s="223">
        <v>0</v>
      </c>
      <c r="J25" s="226"/>
      <c r="K25" s="227"/>
      <c r="L25" s="256">
        <f t="shared" si="6"/>
        <v>0</v>
      </c>
    </row>
    <row r="26" spans="1:12" s="6" customFormat="1" ht="11.25" hidden="1">
      <c r="A26" s="3" t="s">
        <v>1</v>
      </c>
      <c r="B26" s="13"/>
      <c r="C26" s="202"/>
      <c r="D26" s="202"/>
      <c r="E26" s="202"/>
      <c r="F26" s="202"/>
      <c r="G26" s="202"/>
      <c r="H26" s="223">
        <f t="shared" si="3"/>
        <v>0</v>
      </c>
      <c r="I26" s="223">
        <f aca="true" t="shared" si="8" ref="I26:I85">IF(ISNUMBER(H26),ROUND(H26*(1+I$2/100)/1000,0)*1000,"")</f>
        <v>0</v>
      </c>
      <c r="J26" s="226">
        <f aca="true" t="shared" si="9" ref="J26:J32">F26/30.126</f>
        <v>0</v>
      </c>
      <c r="K26" s="227">
        <f t="shared" si="0"/>
        <v>0</v>
      </c>
      <c r="L26" s="256">
        <f t="shared" si="6"/>
        <v>0</v>
      </c>
    </row>
    <row r="27" spans="1:12" s="6" customFormat="1" ht="11.25" hidden="1">
      <c r="A27" s="18"/>
      <c r="B27" s="13"/>
      <c r="C27" s="202"/>
      <c r="D27" s="202"/>
      <c r="E27" s="202"/>
      <c r="F27" s="202"/>
      <c r="G27" s="202"/>
      <c r="H27" s="223">
        <f t="shared" si="3"/>
        <v>0</v>
      </c>
      <c r="I27" s="223">
        <f t="shared" si="8"/>
        <v>0</v>
      </c>
      <c r="J27" s="226">
        <f t="shared" si="9"/>
        <v>0</v>
      </c>
      <c r="K27" s="227">
        <f t="shared" si="0"/>
        <v>0</v>
      </c>
      <c r="L27" s="256">
        <f t="shared" si="6"/>
        <v>0</v>
      </c>
    </row>
    <row r="28" spans="1:12" s="6" customFormat="1" ht="11.25" hidden="1">
      <c r="A28" s="18"/>
      <c r="B28" s="13"/>
      <c r="C28" s="202"/>
      <c r="D28" s="202"/>
      <c r="E28" s="202"/>
      <c r="F28" s="202"/>
      <c r="G28" s="202"/>
      <c r="H28" s="223">
        <f t="shared" si="3"/>
        <v>0</v>
      </c>
      <c r="I28" s="223">
        <f t="shared" si="8"/>
        <v>0</v>
      </c>
      <c r="J28" s="226">
        <f t="shared" si="9"/>
        <v>0</v>
      </c>
      <c r="K28" s="227">
        <f t="shared" si="0"/>
        <v>0</v>
      </c>
      <c r="L28" s="256">
        <f t="shared" si="6"/>
        <v>0</v>
      </c>
    </row>
    <row r="29" spans="1:12" s="6" customFormat="1" ht="11.25">
      <c r="A29" s="135" t="s">
        <v>160</v>
      </c>
      <c r="B29" s="134"/>
      <c r="C29" s="142">
        <f>SUM(C30:C34)</f>
        <v>614000</v>
      </c>
      <c r="D29" s="142">
        <f>SUM(D30:D34)</f>
        <v>657000</v>
      </c>
      <c r="E29" s="142">
        <f>SUM(E30:E34)</f>
        <v>652000</v>
      </c>
      <c r="F29" s="142">
        <f>SUM(F30:F34)</f>
        <v>689000</v>
      </c>
      <c r="G29" s="221">
        <f>SUM(G30:G34)</f>
        <v>729000</v>
      </c>
      <c r="H29" s="222">
        <f t="shared" si="3"/>
        <v>787320</v>
      </c>
      <c r="I29" s="221">
        <f>SUM(I30:I34)</f>
        <v>819000</v>
      </c>
      <c r="J29" s="224">
        <f t="shared" si="9"/>
        <v>22870.610104228905</v>
      </c>
      <c r="K29" s="225">
        <f t="shared" si="0"/>
        <v>24198.366859191396</v>
      </c>
      <c r="L29" s="262">
        <f t="shared" si="6"/>
        <v>27185.819557857</v>
      </c>
    </row>
    <row r="30" spans="1:12" s="6" customFormat="1" ht="11.25" outlineLevel="1">
      <c r="A30" s="4">
        <v>221</v>
      </c>
      <c r="B30" s="5" t="s">
        <v>144</v>
      </c>
      <c r="C30" s="7">
        <v>400000</v>
      </c>
      <c r="D30" s="7">
        <f aca="true" t="shared" si="10" ref="D30:E34">IF(ISNUMBER(C30),ROUND(C30*(1+D$2/100)/1000,0)*1000,"")</f>
        <v>428000</v>
      </c>
      <c r="E30" s="7">
        <f t="shared" si="10"/>
        <v>462000</v>
      </c>
      <c r="F30" s="7">
        <f>IF(ISNUMBER(E30),ROUND(E30*(1+F$2/100)/1000,0)*1000,"")</f>
        <v>499000</v>
      </c>
      <c r="G30" s="7">
        <f>IF(ISNUMBER(F30),ROUND(F30*(1+G$2/100)/1000,0)*1000,"")</f>
        <v>539000</v>
      </c>
      <c r="H30" s="223">
        <f t="shared" si="3"/>
        <v>582120</v>
      </c>
      <c r="I30" s="223">
        <f t="shared" si="8"/>
        <v>629000</v>
      </c>
      <c r="J30" s="226">
        <f t="shared" si="9"/>
        <v>16563.765518157074</v>
      </c>
      <c r="K30" s="227">
        <f t="shared" si="0"/>
        <v>17891.522273119564</v>
      </c>
      <c r="L30" s="256">
        <f t="shared" si="6"/>
        <v>20878.974971785166</v>
      </c>
    </row>
    <row r="31" spans="1:12" s="6" customFormat="1" ht="11.25" outlineLevel="1">
      <c r="A31" s="10">
        <v>223</v>
      </c>
      <c r="B31" s="5" t="s">
        <v>145</v>
      </c>
      <c r="C31" s="7">
        <v>214000</v>
      </c>
      <c r="D31" s="7">
        <f t="shared" si="10"/>
        <v>229000</v>
      </c>
      <c r="E31" s="7">
        <v>190000</v>
      </c>
      <c r="F31" s="7">
        <v>190000</v>
      </c>
      <c r="G31" s="7">
        <v>190000</v>
      </c>
      <c r="H31" s="223">
        <f t="shared" si="3"/>
        <v>205200</v>
      </c>
      <c r="I31" s="223">
        <v>190000</v>
      </c>
      <c r="J31" s="226">
        <f t="shared" si="9"/>
        <v>6306.844586071831</v>
      </c>
      <c r="K31" s="227">
        <f t="shared" si="0"/>
        <v>6306.844586071831</v>
      </c>
      <c r="L31" s="256">
        <f t="shared" si="6"/>
        <v>6306.844586071831</v>
      </c>
    </row>
    <row r="32" spans="1:12" s="6" customFormat="1" ht="9.75" customHeight="1" outlineLevel="1">
      <c r="A32" s="19">
        <v>229001</v>
      </c>
      <c r="B32" s="16"/>
      <c r="C32" s="7">
        <v>0</v>
      </c>
      <c r="D32" s="7">
        <f t="shared" si="10"/>
        <v>0</v>
      </c>
      <c r="E32" s="7">
        <f t="shared" si="10"/>
        <v>0</v>
      </c>
      <c r="F32" s="7">
        <f aca="true" t="shared" si="11" ref="F32:G34">IF(ISNUMBER(E32),ROUND(E32*(1+F$2/100)/1000,0)*1000,"")</f>
        <v>0</v>
      </c>
      <c r="G32" s="7">
        <f t="shared" si="11"/>
        <v>0</v>
      </c>
      <c r="H32" s="223">
        <f t="shared" si="3"/>
        <v>0</v>
      </c>
      <c r="I32" s="223">
        <f t="shared" si="8"/>
        <v>0</v>
      </c>
      <c r="J32" s="226">
        <f t="shared" si="9"/>
        <v>0</v>
      </c>
      <c r="K32" s="227">
        <f t="shared" si="0"/>
        <v>0</v>
      </c>
      <c r="L32" s="256">
        <f t="shared" si="6"/>
        <v>0</v>
      </c>
    </row>
    <row r="33" spans="1:12" s="6" customFormat="1" ht="9.75" customHeight="1" outlineLevel="1">
      <c r="A33" s="19">
        <v>229005</v>
      </c>
      <c r="B33" s="16" t="s">
        <v>138</v>
      </c>
      <c r="C33" s="9"/>
      <c r="D33" s="9">
        <f t="shared" si="10"/>
      </c>
      <c r="E33" s="9">
        <f t="shared" si="10"/>
      </c>
      <c r="F33" s="9">
        <f t="shared" si="11"/>
      </c>
      <c r="G33" s="9">
        <f t="shared" si="11"/>
      </c>
      <c r="H33" s="223"/>
      <c r="I33" s="223">
        <v>0</v>
      </c>
      <c r="J33" s="226"/>
      <c r="K33" s="227"/>
      <c r="L33" s="256">
        <f t="shared" si="6"/>
        <v>0</v>
      </c>
    </row>
    <row r="34" spans="1:12" s="6" customFormat="1" ht="9.75" customHeight="1" outlineLevel="1">
      <c r="A34" s="26"/>
      <c r="B34" s="13"/>
      <c r="C34" s="202"/>
      <c r="D34" s="202">
        <f t="shared" si="10"/>
      </c>
      <c r="E34" s="202">
        <f t="shared" si="10"/>
      </c>
      <c r="F34" s="202">
        <f t="shared" si="11"/>
      </c>
      <c r="G34" s="202">
        <f t="shared" si="11"/>
      </c>
      <c r="H34" s="223"/>
      <c r="I34" s="223">
        <v>0</v>
      </c>
      <c r="J34" s="226"/>
      <c r="K34" s="227"/>
      <c r="L34" s="256">
        <f t="shared" si="6"/>
        <v>0</v>
      </c>
    </row>
    <row r="35" spans="1:12" s="6" customFormat="1" ht="11.25">
      <c r="A35" s="135" t="s">
        <v>161</v>
      </c>
      <c r="B35" s="136"/>
      <c r="C35" s="142">
        <f>SUM(C36:C37)</f>
        <v>8000</v>
      </c>
      <c r="D35" s="142">
        <f>SUM(D36:D37)</f>
        <v>9000</v>
      </c>
      <c r="E35" s="142">
        <f>SUM(E36:E37)</f>
        <v>10000</v>
      </c>
      <c r="F35" s="142">
        <f>SUM(F36:F37)</f>
        <v>10000</v>
      </c>
      <c r="G35" s="142">
        <f>SUM(G36:G37)</f>
        <v>10000</v>
      </c>
      <c r="H35" s="222">
        <f t="shared" si="3"/>
        <v>10800</v>
      </c>
      <c r="I35" s="142">
        <f>SUM(I36:I37)</f>
        <v>10000</v>
      </c>
      <c r="J35" s="142">
        <f>SUM(J36:J37)</f>
        <v>331.9391887406227</v>
      </c>
      <c r="K35" s="142">
        <f>SUM(K36:K37)</f>
        <v>331.9391887406227</v>
      </c>
      <c r="L35" s="142">
        <f>SUM(L36:L37)</f>
        <v>331.9391887406227</v>
      </c>
    </row>
    <row r="36" spans="1:12" s="27" customFormat="1" ht="9" customHeight="1" outlineLevel="1">
      <c r="A36" s="4">
        <v>240</v>
      </c>
      <c r="B36" s="5" t="s">
        <v>146</v>
      </c>
      <c r="C36" s="9">
        <v>8000</v>
      </c>
      <c r="D36" s="9">
        <f aca="true" t="shared" si="12" ref="D36:G37">IF(ISNUMBER(C36),ROUND(C36*(1+D$2/100)/1000,0)*1000,"")</f>
        <v>9000</v>
      </c>
      <c r="E36" s="9">
        <f t="shared" si="12"/>
        <v>10000</v>
      </c>
      <c r="F36" s="9">
        <v>10000</v>
      </c>
      <c r="G36" s="9">
        <v>10000</v>
      </c>
      <c r="H36" s="223">
        <f t="shared" si="3"/>
        <v>10800</v>
      </c>
      <c r="I36" s="223">
        <v>10000</v>
      </c>
      <c r="J36" s="226">
        <f>F36/30.126</f>
        <v>331.9391887406227</v>
      </c>
      <c r="K36" s="227">
        <f t="shared" si="0"/>
        <v>331.9391887406227</v>
      </c>
      <c r="L36" s="256">
        <f t="shared" si="6"/>
        <v>331.9391887406227</v>
      </c>
    </row>
    <row r="37" spans="1:12" s="6" customFormat="1" ht="9.75" customHeight="1" outlineLevel="1">
      <c r="A37" s="15"/>
      <c r="B37" s="16"/>
      <c r="C37" s="7"/>
      <c r="D37" s="7">
        <f t="shared" si="12"/>
      </c>
      <c r="E37" s="7">
        <f t="shared" si="12"/>
      </c>
      <c r="F37" s="7">
        <f t="shared" si="12"/>
      </c>
      <c r="G37" s="7">
        <f t="shared" si="12"/>
      </c>
      <c r="H37" s="223"/>
      <c r="I37" s="223">
        <v>0</v>
      </c>
      <c r="J37" s="226"/>
      <c r="K37" s="227"/>
      <c r="L37" s="256">
        <f t="shared" si="6"/>
        <v>0</v>
      </c>
    </row>
    <row r="38" spans="1:12" s="6" customFormat="1" ht="9.75" customHeight="1">
      <c r="A38" s="143" t="s">
        <v>56</v>
      </c>
      <c r="B38" s="144"/>
      <c r="C38" s="138">
        <f>SUM(C39:C41)</f>
        <v>0</v>
      </c>
      <c r="D38" s="138">
        <f>SUM(D39:D41)</f>
        <v>0</v>
      </c>
      <c r="E38" s="138">
        <f>SUM(E39:E41)</f>
        <v>143000</v>
      </c>
      <c r="F38" s="138">
        <f>SUM(F39:F41)</f>
        <v>154000</v>
      </c>
      <c r="G38" s="138">
        <f>SUM(G39:G41)</f>
        <v>166000</v>
      </c>
      <c r="H38" s="222">
        <f t="shared" si="3"/>
        <v>179280</v>
      </c>
      <c r="I38" s="138">
        <f>SUM(I39:I41)</f>
        <v>179000</v>
      </c>
      <c r="J38" s="138">
        <f>SUM(J39:J41)</f>
        <v>5111.8635066055895</v>
      </c>
      <c r="K38" s="138">
        <f>SUM(K39:K41)</f>
        <v>5510.190533094337</v>
      </c>
      <c r="L38" s="138">
        <f>SUM(L39:L41)</f>
        <v>5941.711478457147</v>
      </c>
    </row>
    <row r="39" spans="1:12" s="17" customFormat="1" ht="9.75" customHeight="1" outlineLevel="1">
      <c r="A39" s="10">
        <v>292008</v>
      </c>
      <c r="B39" s="5" t="s">
        <v>139</v>
      </c>
      <c r="C39" s="7"/>
      <c r="D39" s="7">
        <f aca="true" t="shared" si="13" ref="D39:E41">IF(ISNUMBER(C39),ROUND(C39*(1+D$2/100)/1000,0)*1000,"")</f>
      </c>
      <c r="E39" s="7">
        <f t="shared" si="13"/>
      </c>
      <c r="F39" s="7">
        <f aca="true" t="shared" si="14" ref="F39:G41">IF(ISNUMBER(E39),ROUND(E39*(1+F$2/100)/1000,0)*1000,"")</f>
      </c>
      <c r="G39" s="7">
        <f t="shared" si="14"/>
      </c>
      <c r="H39" s="223"/>
      <c r="I39" s="223">
        <v>0</v>
      </c>
      <c r="J39" s="226"/>
      <c r="K39" s="227"/>
      <c r="L39" s="256">
        <f t="shared" si="6"/>
        <v>0</v>
      </c>
    </row>
    <row r="40" spans="1:12" s="6" customFormat="1" ht="9.75" customHeight="1" outlineLevel="1">
      <c r="A40" s="195" t="s">
        <v>205</v>
      </c>
      <c r="B40" s="5" t="s">
        <v>140</v>
      </c>
      <c r="C40" s="9"/>
      <c r="D40" s="9">
        <f t="shared" si="13"/>
      </c>
      <c r="E40" s="9">
        <v>143000</v>
      </c>
      <c r="F40" s="9">
        <f t="shared" si="14"/>
        <v>154000</v>
      </c>
      <c r="G40" s="9">
        <f t="shared" si="14"/>
        <v>166000</v>
      </c>
      <c r="H40" s="223"/>
      <c r="I40" s="223">
        <v>179000</v>
      </c>
      <c r="J40" s="226">
        <f>F40/30.126</f>
        <v>5111.8635066055895</v>
      </c>
      <c r="K40" s="227">
        <f t="shared" si="0"/>
        <v>5510.190533094337</v>
      </c>
      <c r="L40" s="256">
        <f t="shared" si="6"/>
        <v>5941.711478457147</v>
      </c>
    </row>
    <row r="41" spans="1:12" s="6" customFormat="1" ht="9.75" customHeight="1" outlineLevel="1">
      <c r="A41" s="10"/>
      <c r="B41" s="28"/>
      <c r="C41" s="205"/>
      <c r="D41" s="205">
        <f t="shared" si="13"/>
      </c>
      <c r="E41" s="205">
        <f t="shared" si="13"/>
      </c>
      <c r="F41" s="205">
        <f t="shared" si="14"/>
      </c>
      <c r="G41" s="205">
        <f t="shared" si="14"/>
      </c>
      <c r="H41" s="223"/>
      <c r="I41" s="223">
        <v>0</v>
      </c>
      <c r="J41" s="226"/>
      <c r="K41" s="227"/>
      <c r="L41" s="256">
        <f t="shared" si="6"/>
        <v>0</v>
      </c>
    </row>
    <row r="42" spans="1:12" s="6" customFormat="1" ht="9.75" customHeight="1">
      <c r="A42" s="135" t="s">
        <v>157</v>
      </c>
      <c r="B42" s="136"/>
      <c r="C42" s="140">
        <f>SUM(C43:C51)</f>
        <v>8493000</v>
      </c>
      <c r="D42" s="140">
        <f>SUM(D43:D51)</f>
        <v>7156000</v>
      </c>
      <c r="E42" s="140">
        <f>SUM(E43:E54)</f>
        <v>8197000</v>
      </c>
      <c r="F42" s="140">
        <f>SUM(F43:F54)</f>
        <v>8637000</v>
      </c>
      <c r="G42" s="140">
        <f>SUM(G43:G54)</f>
        <v>9329000</v>
      </c>
      <c r="H42" s="222">
        <f t="shared" si="3"/>
        <v>10075320</v>
      </c>
      <c r="I42" s="140">
        <f>SUM(I43:I54)</f>
        <v>10882000</v>
      </c>
      <c r="J42" s="140">
        <f>SUM(J43:J54)</f>
        <v>286695.87731527595</v>
      </c>
      <c r="K42" s="140">
        <f>SUM(K43:K54)</f>
        <v>309666.0691761269</v>
      </c>
      <c r="L42" s="140">
        <f>SUM(L43:L54)</f>
        <v>361216.22518754564</v>
      </c>
    </row>
    <row r="43" spans="1:12" s="6" customFormat="1" ht="9.75" customHeight="1" outlineLevel="1">
      <c r="A43" s="10">
        <v>311</v>
      </c>
      <c r="B43" s="13" t="s">
        <v>141</v>
      </c>
      <c r="C43" s="7"/>
      <c r="D43" s="7">
        <f>IF(ISNUMBER(C43),ROUND(C43*(1+D$2/100)/1000,0)*1000,"")</f>
      </c>
      <c r="E43" s="7">
        <f>IF(ISNUMBER(D43),ROUND(D43*(1+E$2/100)/1000,0)*1000,"")</f>
      </c>
      <c r="F43" s="7">
        <f aca="true" t="shared" si="15" ref="F43:F49">IF(ISNUMBER(E43),ROUND(E43*(1+F$2/100)/1000,0)*1000,"")</f>
      </c>
      <c r="G43" s="7">
        <f aca="true" t="shared" si="16" ref="G43:G54">IF(ISNUMBER(F43),ROUND(F43*(1+G$2/100)/1000,0)*1000,"")</f>
      </c>
      <c r="H43" s="223"/>
      <c r="I43" s="223">
        <v>0</v>
      </c>
      <c r="J43" s="226"/>
      <c r="K43" s="227"/>
      <c r="L43" s="256">
        <f t="shared" si="6"/>
        <v>0</v>
      </c>
    </row>
    <row r="44" spans="1:12" s="6" customFormat="1" ht="9.75" customHeight="1" outlineLevel="1">
      <c r="A44" s="10" t="s">
        <v>192</v>
      </c>
      <c r="B44" s="5" t="s">
        <v>220</v>
      </c>
      <c r="C44" s="7">
        <v>6300000</v>
      </c>
      <c r="D44" s="7">
        <f>IF(ISNUMBER(C44),ROUND(C44*(1+D$2/100)/1000,0)*1000,"")</f>
        <v>6741000</v>
      </c>
      <c r="E44" s="7">
        <v>7473000</v>
      </c>
      <c r="F44" s="7">
        <f t="shared" si="15"/>
        <v>8071000</v>
      </c>
      <c r="G44" s="7">
        <f t="shared" si="16"/>
        <v>8717000</v>
      </c>
      <c r="H44" s="223">
        <f t="shared" si="3"/>
        <v>9414360</v>
      </c>
      <c r="I44" s="223">
        <f t="shared" si="8"/>
        <v>10168000</v>
      </c>
      <c r="J44" s="226">
        <f aca="true" t="shared" si="17" ref="J44:J53">F44/30.126</f>
        <v>267908.1192325566</v>
      </c>
      <c r="K44" s="227">
        <f t="shared" si="0"/>
        <v>289351.3908252008</v>
      </c>
      <c r="L44" s="256">
        <f t="shared" si="6"/>
        <v>337515.76711146516</v>
      </c>
    </row>
    <row r="45" spans="1:12" s="6" customFormat="1" ht="9.75" customHeight="1" outlineLevel="1">
      <c r="A45" s="10" t="s">
        <v>191</v>
      </c>
      <c r="B45" s="5" t="s">
        <v>221</v>
      </c>
      <c r="C45" s="7">
        <v>60000</v>
      </c>
      <c r="D45" s="7">
        <f>IF(ISNUMBER(C45),ROUND(C45*(1+D$2/100)/1000,0)*1000,"")</f>
        <v>64000</v>
      </c>
      <c r="E45" s="7">
        <v>75000</v>
      </c>
      <c r="F45" s="7">
        <f t="shared" si="15"/>
        <v>81000</v>
      </c>
      <c r="G45" s="7">
        <f t="shared" si="16"/>
        <v>87000</v>
      </c>
      <c r="H45" s="223">
        <f t="shared" si="3"/>
        <v>93960</v>
      </c>
      <c r="I45" s="223">
        <f t="shared" si="8"/>
        <v>101000</v>
      </c>
      <c r="J45" s="226">
        <f t="shared" si="17"/>
        <v>2688.707428799044</v>
      </c>
      <c r="K45" s="227">
        <f t="shared" si="0"/>
        <v>2887.8709420434175</v>
      </c>
      <c r="L45" s="256">
        <f t="shared" si="6"/>
        <v>3352.5858062802895</v>
      </c>
    </row>
    <row r="46" spans="1:12" s="6" customFormat="1" ht="9.75" customHeight="1" outlineLevel="1">
      <c r="A46" s="10" t="s">
        <v>190</v>
      </c>
      <c r="B46" s="5" t="s">
        <v>260</v>
      </c>
      <c r="C46" s="7">
        <v>75000</v>
      </c>
      <c r="D46" s="7">
        <f>IF(ISNUMBER(C46),ROUND(C46*(1+D$2/100)/1000,0)*1000,"")</f>
        <v>80000</v>
      </c>
      <c r="E46" s="7">
        <v>10000</v>
      </c>
      <c r="F46" s="7">
        <f t="shared" si="15"/>
        <v>11000</v>
      </c>
      <c r="G46" s="7">
        <f t="shared" si="16"/>
        <v>12000</v>
      </c>
      <c r="H46" s="223">
        <f t="shared" si="3"/>
        <v>12960</v>
      </c>
      <c r="I46" s="223">
        <f t="shared" si="8"/>
        <v>14000</v>
      </c>
      <c r="J46" s="226">
        <f t="shared" si="17"/>
        <v>365.133107614685</v>
      </c>
      <c r="K46" s="227">
        <f t="shared" si="0"/>
        <v>398.32702648874726</v>
      </c>
      <c r="L46" s="256">
        <f t="shared" si="6"/>
        <v>464.7148642368718</v>
      </c>
    </row>
    <row r="47" spans="1:12" s="6" customFormat="1" ht="9.75" customHeight="1" outlineLevel="1">
      <c r="A47" s="10" t="s">
        <v>193</v>
      </c>
      <c r="B47" s="5" t="s">
        <v>222</v>
      </c>
      <c r="C47" s="29">
        <v>120000</v>
      </c>
      <c r="D47" s="29">
        <f>IF(ISNUMBER(C47),ROUND(C47*(1+D$2/100)/1000,0)*1000,"")</f>
        <v>128000</v>
      </c>
      <c r="E47" s="29">
        <f>IF(ISNUMBER(D47),ROUND(D47*(1+E$2/100)/1000,0)*1000,"")</f>
        <v>138000</v>
      </c>
      <c r="F47" s="29">
        <f t="shared" si="15"/>
        <v>149000</v>
      </c>
      <c r="G47" s="29">
        <f t="shared" si="16"/>
        <v>161000</v>
      </c>
      <c r="H47" s="223">
        <f t="shared" si="3"/>
        <v>173880</v>
      </c>
      <c r="I47" s="223">
        <f t="shared" si="8"/>
        <v>188000</v>
      </c>
      <c r="J47" s="226">
        <f t="shared" si="17"/>
        <v>4945.893912235279</v>
      </c>
      <c r="K47" s="227">
        <f t="shared" si="0"/>
        <v>5344.2209387240255</v>
      </c>
      <c r="L47" s="256">
        <f t="shared" si="6"/>
        <v>6240.456748323707</v>
      </c>
    </row>
    <row r="48" spans="1:12" s="6" customFormat="1" ht="9.75" customHeight="1" outlineLevel="1">
      <c r="A48" s="10" t="s">
        <v>194</v>
      </c>
      <c r="B48" s="28" t="s">
        <v>223</v>
      </c>
      <c r="C48" s="9">
        <v>134000</v>
      </c>
      <c r="D48" s="9">
        <f>IF(ISNUMBER(C48),ROUND(C48*(1+D$2/100)/1000,0)*1000,"")</f>
        <v>143000</v>
      </c>
      <c r="E48" s="9">
        <v>54000</v>
      </c>
      <c r="F48" s="9">
        <f t="shared" si="15"/>
        <v>58000</v>
      </c>
      <c r="G48" s="9">
        <f t="shared" si="16"/>
        <v>63000</v>
      </c>
      <c r="H48" s="223">
        <f t="shared" si="3"/>
        <v>68040</v>
      </c>
      <c r="I48" s="223">
        <f t="shared" si="8"/>
        <v>73000</v>
      </c>
      <c r="J48" s="226">
        <f t="shared" si="17"/>
        <v>1925.2472946956118</v>
      </c>
      <c r="K48" s="227">
        <f t="shared" si="0"/>
        <v>2091.216889065923</v>
      </c>
      <c r="L48" s="256">
        <f t="shared" si="6"/>
        <v>2423.156077806546</v>
      </c>
    </row>
    <row r="49" spans="1:12" s="6" customFormat="1" ht="9.75" customHeight="1" outlineLevel="1">
      <c r="A49" s="10" t="s">
        <v>195</v>
      </c>
      <c r="B49" s="28" t="s">
        <v>258</v>
      </c>
      <c r="C49" s="9">
        <v>150000</v>
      </c>
      <c r="D49" s="9"/>
      <c r="E49" s="9">
        <v>24000</v>
      </c>
      <c r="F49" s="9">
        <f t="shared" si="15"/>
        <v>26000</v>
      </c>
      <c r="G49" s="9">
        <f t="shared" si="16"/>
        <v>28000</v>
      </c>
      <c r="H49" s="223">
        <f t="shared" si="3"/>
        <v>30240.000000000004</v>
      </c>
      <c r="I49" s="223">
        <f t="shared" si="8"/>
        <v>33000</v>
      </c>
      <c r="J49" s="226">
        <f t="shared" si="17"/>
        <v>863.041890725619</v>
      </c>
      <c r="K49" s="227">
        <f t="shared" si="0"/>
        <v>929.4297284737436</v>
      </c>
      <c r="L49" s="256">
        <f t="shared" si="6"/>
        <v>1095.399322844055</v>
      </c>
    </row>
    <row r="50" spans="1:12" s="6" customFormat="1" ht="9.75" customHeight="1" outlineLevel="1">
      <c r="A50" s="30" t="s">
        <v>196</v>
      </c>
      <c r="B50" s="16" t="s">
        <v>259</v>
      </c>
      <c r="C50" s="7">
        <v>470000</v>
      </c>
      <c r="D50" s="7"/>
      <c r="E50" s="7">
        <v>124000</v>
      </c>
      <c r="F50" s="7">
        <f>IF(ISNUMBER(E50),ROUND(E50*(1+F$2/100)/1000,0)*1000,"")</f>
        <v>134000</v>
      </c>
      <c r="G50" s="7">
        <f t="shared" si="16"/>
        <v>145000</v>
      </c>
      <c r="H50" s="223">
        <f t="shared" si="3"/>
        <v>156600</v>
      </c>
      <c r="I50" s="223">
        <f t="shared" si="8"/>
        <v>169000</v>
      </c>
      <c r="J50" s="226">
        <f t="shared" si="17"/>
        <v>4447.985129124344</v>
      </c>
      <c r="K50" s="227">
        <f t="shared" si="0"/>
        <v>4813.118236739029</v>
      </c>
      <c r="L50" s="256">
        <f t="shared" si="6"/>
        <v>5609.772289716524</v>
      </c>
    </row>
    <row r="51" spans="1:12" s="6" customFormat="1" ht="10.5" customHeight="1" outlineLevel="1">
      <c r="A51" s="31" t="s">
        <v>197</v>
      </c>
      <c r="B51" s="5" t="s">
        <v>261</v>
      </c>
      <c r="C51" s="9">
        <v>1184000</v>
      </c>
      <c r="D51" s="9"/>
      <c r="E51" s="9">
        <v>65000</v>
      </c>
      <c r="F51" s="9">
        <f>IF(ISNUMBER(E51),ROUND(E51*(1+F$2/100)/1000,0)*1000,"")</f>
        <v>70000</v>
      </c>
      <c r="G51" s="9">
        <f t="shared" si="16"/>
        <v>76000</v>
      </c>
      <c r="H51" s="223">
        <f t="shared" si="3"/>
        <v>82080</v>
      </c>
      <c r="I51" s="223">
        <f t="shared" si="8"/>
        <v>89000</v>
      </c>
      <c r="J51" s="226">
        <f t="shared" si="17"/>
        <v>2323.5743211843587</v>
      </c>
      <c r="K51" s="227">
        <f t="shared" si="0"/>
        <v>2522.7378344287326</v>
      </c>
      <c r="L51" s="256">
        <f>I51/30.126</f>
        <v>2954.258779791542</v>
      </c>
    </row>
    <row r="52" spans="1:12" s="6" customFormat="1" ht="10.5" customHeight="1" outlineLevel="1">
      <c r="A52" s="297" t="s">
        <v>262</v>
      </c>
      <c r="B52" s="292" t="s">
        <v>263</v>
      </c>
      <c r="C52" s="197"/>
      <c r="D52" s="197"/>
      <c r="E52" s="197">
        <v>10000</v>
      </c>
      <c r="F52" s="197">
        <f>IF(ISNUMBER(E52),ROUND(E52*(1+F$2/100)/1000,0)*1000,"")</f>
        <v>11000</v>
      </c>
      <c r="G52" s="197">
        <f t="shared" si="16"/>
        <v>12000</v>
      </c>
      <c r="H52" s="223">
        <f t="shared" si="3"/>
        <v>12960</v>
      </c>
      <c r="I52" s="223">
        <f t="shared" si="8"/>
        <v>14000</v>
      </c>
      <c r="J52" s="226">
        <f t="shared" si="17"/>
        <v>365.133107614685</v>
      </c>
      <c r="K52" s="227">
        <f t="shared" si="0"/>
        <v>398.32702648874726</v>
      </c>
      <c r="L52" s="256">
        <f>I52/30.126</f>
        <v>464.7148642368718</v>
      </c>
    </row>
    <row r="53" spans="1:12" s="6" customFormat="1" ht="10.5" customHeight="1" outlineLevel="1">
      <c r="A53" s="297"/>
      <c r="B53" s="292" t="s">
        <v>270</v>
      </c>
      <c r="C53" s="197"/>
      <c r="D53" s="197"/>
      <c r="E53" s="197">
        <v>24000</v>
      </c>
      <c r="F53" s="197">
        <f>IF(ISNUMBER(E53),ROUND(E53*(1+F$2/100)/1000,0)*1000,"")</f>
        <v>26000</v>
      </c>
      <c r="G53" s="197">
        <f t="shared" si="16"/>
        <v>28000</v>
      </c>
      <c r="H53" s="223">
        <f t="shared" si="3"/>
        <v>30240.000000000004</v>
      </c>
      <c r="I53" s="223">
        <f t="shared" si="8"/>
        <v>33000</v>
      </c>
      <c r="J53" s="299">
        <f t="shared" si="17"/>
        <v>863.041890725619</v>
      </c>
      <c r="K53" s="259">
        <f t="shared" si="0"/>
        <v>929.4297284737436</v>
      </c>
      <c r="L53" s="300">
        <f>I53/30.126</f>
        <v>1095.399322844055</v>
      </c>
    </row>
    <row r="54" spans="1:12" s="6" customFormat="1" ht="10.5" customHeight="1" outlineLevel="1">
      <c r="A54" s="297" t="s">
        <v>264</v>
      </c>
      <c r="B54" s="292" t="s">
        <v>265</v>
      </c>
      <c r="C54" s="197"/>
      <c r="D54" s="197"/>
      <c r="E54" s="197">
        <v>200000</v>
      </c>
      <c r="F54" s="197"/>
      <c r="G54" s="197">
        <f t="shared" si="16"/>
      </c>
      <c r="H54" s="223"/>
      <c r="I54" s="223">
        <f t="shared" si="8"/>
      </c>
      <c r="J54" s="299"/>
      <c r="K54" s="259"/>
      <c r="L54" s="300"/>
    </row>
    <row r="55" spans="1:12" s="6" customFormat="1" ht="13.5" customHeight="1" thickBot="1">
      <c r="A55" s="266" t="s">
        <v>2</v>
      </c>
      <c r="B55" s="267"/>
      <c r="C55" s="268">
        <f>C5+C13+C20+C29+C35+C38+C42</f>
        <v>24041000</v>
      </c>
      <c r="D55" s="268">
        <f>D5+D13+D20+D29+D35+D38+D42</f>
        <v>23792000</v>
      </c>
      <c r="E55" s="268">
        <f>E5+E13+E20+E29+E35+E38+E42</f>
        <v>27291000</v>
      </c>
      <c r="F55" s="268">
        <f>F5+F13+F20+F29+F35+F38+F42</f>
        <v>29832000</v>
      </c>
      <c r="G55" s="268">
        <f>G5+G13+G20+G29+G35+G38+G42</f>
        <v>32005000</v>
      </c>
      <c r="H55" s="252">
        <f t="shared" si="3"/>
        <v>34565400</v>
      </c>
      <c r="I55" s="268">
        <f>I5+I13+I20+I29+I35+I38+I42</f>
        <v>33961000</v>
      </c>
      <c r="J55" s="268">
        <v>990240</v>
      </c>
      <c r="K55" s="268">
        <v>1062371</v>
      </c>
      <c r="L55" s="268">
        <f>L5+L13+L20+L29+L35+L38+L42</f>
        <v>1127298.678882029</v>
      </c>
    </row>
    <row r="56" spans="1:12" s="6" customFormat="1" ht="12.75" thickBot="1" thickTop="1">
      <c r="A56" s="122"/>
      <c r="B56" s="123"/>
      <c r="C56" s="124"/>
      <c r="D56" s="124"/>
      <c r="E56" s="124"/>
      <c r="F56" s="124"/>
      <c r="G56" s="124"/>
      <c r="H56" s="223">
        <f t="shared" si="3"/>
        <v>0</v>
      </c>
      <c r="I56" s="223">
        <f t="shared" si="8"/>
        <v>0</v>
      </c>
      <c r="J56" s="226">
        <f>F56/30.126</f>
        <v>0</v>
      </c>
      <c r="K56" s="227">
        <f t="shared" si="0"/>
        <v>0</v>
      </c>
      <c r="L56" s="256">
        <f aca="true" t="shared" si="18" ref="L56:L62">I56/30.126</f>
        <v>0</v>
      </c>
    </row>
    <row r="57" spans="1:12" s="6" customFormat="1" ht="12" thickTop="1">
      <c r="A57" s="131" t="s">
        <v>29</v>
      </c>
      <c r="B57" s="265"/>
      <c r="C57" s="206">
        <v>2006</v>
      </c>
      <c r="D57" s="200">
        <v>2007</v>
      </c>
      <c r="E57" s="199"/>
      <c r="F57" s="199"/>
      <c r="G57" s="199"/>
      <c r="H57" s="252"/>
      <c r="I57" s="252"/>
      <c r="J57" s="253"/>
      <c r="K57" s="254"/>
      <c r="L57" s="257"/>
    </row>
    <row r="58" spans="1:12" s="6" customFormat="1" ht="11.25">
      <c r="A58" s="188" t="s">
        <v>154</v>
      </c>
      <c r="B58" s="136"/>
      <c r="C58" s="137">
        <f>SUM(C59:C60)</f>
        <v>137000</v>
      </c>
      <c r="D58" s="137">
        <f>SUM(D59:D60)</f>
        <v>300000</v>
      </c>
      <c r="E58" s="137">
        <f>SUM(E59:E60)</f>
        <v>50000</v>
      </c>
      <c r="F58" s="137">
        <f>SUM(F59:F60)</f>
        <v>0</v>
      </c>
      <c r="G58" s="137">
        <f>SUM(G59:G60)</f>
        <v>0</v>
      </c>
      <c r="H58" s="223">
        <f t="shared" si="3"/>
        <v>0</v>
      </c>
      <c r="I58" s="261">
        <f t="shared" si="8"/>
        <v>0</v>
      </c>
      <c r="J58" s="263">
        <f>F58/30.126</f>
        <v>0</v>
      </c>
      <c r="K58" s="264">
        <f t="shared" si="0"/>
        <v>0</v>
      </c>
      <c r="L58" s="262">
        <f t="shared" si="18"/>
        <v>0</v>
      </c>
    </row>
    <row r="59" spans="1:12" s="6" customFormat="1" ht="11.25" outlineLevel="1">
      <c r="A59" s="4">
        <v>231</v>
      </c>
      <c r="B59" s="5" t="s">
        <v>142</v>
      </c>
      <c r="C59" s="8">
        <v>60000</v>
      </c>
      <c r="D59" s="8">
        <v>300000</v>
      </c>
      <c r="E59" s="8"/>
      <c r="F59" s="8"/>
      <c r="G59" s="8"/>
      <c r="H59" s="223">
        <f t="shared" si="3"/>
        <v>0</v>
      </c>
      <c r="I59" s="223">
        <f t="shared" si="8"/>
        <v>0</v>
      </c>
      <c r="J59" s="226">
        <f>F59/30.126</f>
        <v>0</v>
      </c>
      <c r="K59" s="227">
        <f t="shared" si="0"/>
        <v>0</v>
      </c>
      <c r="L59" s="256">
        <f t="shared" si="18"/>
        <v>0</v>
      </c>
    </row>
    <row r="60" spans="1:12" s="6" customFormat="1" ht="11.25" outlineLevel="1">
      <c r="A60" s="11">
        <v>233001</v>
      </c>
      <c r="B60" s="12" t="s">
        <v>143</v>
      </c>
      <c r="C60" s="8">
        <v>77000</v>
      </c>
      <c r="D60" s="8"/>
      <c r="E60" s="8">
        <v>50000</v>
      </c>
      <c r="F60" s="8"/>
      <c r="G60" s="8"/>
      <c r="H60" s="223">
        <f t="shared" si="3"/>
        <v>0</v>
      </c>
      <c r="I60" s="223">
        <f t="shared" si="8"/>
        <v>0</v>
      </c>
      <c r="J60" s="226">
        <f>F60/30.126</f>
        <v>0</v>
      </c>
      <c r="K60" s="227">
        <f t="shared" si="0"/>
        <v>0</v>
      </c>
      <c r="L60" s="256">
        <f t="shared" si="18"/>
        <v>0</v>
      </c>
    </row>
    <row r="61" spans="1:12" s="6" customFormat="1" ht="11.25">
      <c r="A61" s="189" t="s">
        <v>155</v>
      </c>
      <c r="B61" s="190"/>
      <c r="C61" s="166">
        <f>SUM(C62:C62)</f>
        <v>107000</v>
      </c>
      <c r="D61" s="166">
        <f>SUM(D62:D62)</f>
        <v>0</v>
      </c>
      <c r="E61" s="166">
        <f>SUM(E62:E65)</f>
        <v>2090000</v>
      </c>
      <c r="F61" s="166">
        <f>SUM(F62:F67)</f>
        <v>18000000</v>
      </c>
      <c r="G61" s="166">
        <f>SUM(G62:G62)</f>
        <v>0</v>
      </c>
      <c r="H61" s="223">
        <f t="shared" si="3"/>
        <v>0</v>
      </c>
      <c r="I61" s="166"/>
      <c r="J61" s="166">
        <f>SUM(J62:J67)</f>
        <v>597490.5397331208</v>
      </c>
      <c r="K61" s="264">
        <f t="shared" si="0"/>
        <v>0</v>
      </c>
      <c r="L61" s="262">
        <f t="shared" si="18"/>
        <v>0</v>
      </c>
    </row>
    <row r="62" spans="1:12" s="6" customFormat="1" ht="11.25" outlineLevel="1">
      <c r="A62" s="10" t="s">
        <v>198</v>
      </c>
      <c r="B62" s="5" t="s">
        <v>252</v>
      </c>
      <c r="C62" s="8">
        <v>107000</v>
      </c>
      <c r="D62" s="8"/>
      <c r="E62" s="8"/>
      <c r="F62" s="8"/>
      <c r="G62" s="8"/>
      <c r="H62" s="223">
        <f t="shared" si="3"/>
        <v>0</v>
      </c>
      <c r="I62" s="223">
        <f t="shared" si="8"/>
        <v>0</v>
      </c>
      <c r="J62" s="226">
        <f>F62/30.126</f>
        <v>0</v>
      </c>
      <c r="K62" s="227">
        <f t="shared" si="0"/>
        <v>0</v>
      </c>
      <c r="L62" s="256">
        <f t="shared" si="18"/>
        <v>0</v>
      </c>
    </row>
    <row r="63" spans="1:12" s="6" customFormat="1" ht="11.25" outlineLevel="1">
      <c r="A63" s="291"/>
      <c r="B63" s="292" t="s">
        <v>253</v>
      </c>
      <c r="C63" s="293"/>
      <c r="D63" s="293"/>
      <c r="E63" s="293">
        <v>500000</v>
      </c>
      <c r="F63" s="293"/>
      <c r="G63" s="293"/>
      <c r="H63" s="223"/>
      <c r="I63" s="223"/>
      <c r="J63" s="226"/>
      <c r="K63" s="227"/>
      <c r="L63" s="256"/>
    </row>
    <row r="64" spans="1:12" s="6" customFormat="1" ht="11.25" outlineLevel="1">
      <c r="A64" s="291"/>
      <c r="B64" s="292" t="s">
        <v>254</v>
      </c>
      <c r="C64" s="293"/>
      <c r="D64" s="293"/>
      <c r="E64" s="293">
        <v>390000</v>
      </c>
      <c r="F64" s="293"/>
      <c r="G64" s="293"/>
      <c r="H64" s="223"/>
      <c r="I64" s="223"/>
      <c r="J64" s="226"/>
      <c r="K64" s="227"/>
      <c r="L64" s="256"/>
    </row>
    <row r="65" spans="1:12" s="6" customFormat="1" ht="11.25" outlineLevel="1">
      <c r="A65" s="291"/>
      <c r="B65" s="292" t="s">
        <v>255</v>
      </c>
      <c r="C65" s="293"/>
      <c r="D65" s="293"/>
      <c r="E65" s="293">
        <v>1200000</v>
      </c>
      <c r="F65" s="293"/>
      <c r="G65" s="293"/>
      <c r="H65" s="223"/>
      <c r="I65" s="223"/>
      <c r="J65" s="226"/>
      <c r="K65" s="227"/>
      <c r="L65" s="256"/>
    </row>
    <row r="66" spans="1:12" s="6" customFormat="1" ht="11.25" outlineLevel="1">
      <c r="A66" s="291"/>
      <c r="B66" s="292" t="s">
        <v>257</v>
      </c>
      <c r="C66" s="293"/>
      <c r="D66" s="293"/>
      <c r="E66" s="293"/>
      <c r="F66" s="293">
        <v>18000000</v>
      </c>
      <c r="G66" s="293"/>
      <c r="H66" s="223"/>
      <c r="I66" s="223"/>
      <c r="J66" s="226">
        <f>F66/30.126</f>
        <v>597490.5397331208</v>
      </c>
      <c r="K66" s="227"/>
      <c r="L66" s="256"/>
    </row>
    <row r="67" spans="1:12" s="6" customFormat="1" ht="11.25" outlineLevel="1">
      <c r="A67" s="291"/>
      <c r="B67" s="292"/>
      <c r="C67" s="293"/>
      <c r="D67" s="293"/>
      <c r="E67" s="293"/>
      <c r="F67" s="293"/>
      <c r="G67" s="293"/>
      <c r="H67" s="223"/>
      <c r="I67" s="298"/>
      <c r="J67" s="322"/>
      <c r="K67" s="323"/>
      <c r="L67" s="324"/>
    </row>
    <row r="68" spans="1:12" s="6" customFormat="1" ht="12" thickBot="1">
      <c r="A68" s="266" t="s">
        <v>0</v>
      </c>
      <c r="B68" s="269"/>
      <c r="C68" s="270">
        <f>C58+C61</f>
        <v>244000</v>
      </c>
      <c r="D68" s="270">
        <f>D58+D61</f>
        <v>300000</v>
      </c>
      <c r="E68" s="270">
        <f>E58+E61</f>
        <v>2140000</v>
      </c>
      <c r="F68" s="270">
        <f>F58+F61</f>
        <v>18000000</v>
      </c>
      <c r="G68" s="270">
        <f>G58+G61</f>
        <v>0</v>
      </c>
      <c r="H68" s="252">
        <f t="shared" si="3"/>
        <v>0</v>
      </c>
      <c r="I68" s="270">
        <f>I58+I61</f>
        <v>0</v>
      </c>
      <c r="J68" s="270">
        <f>J58+J61</f>
        <v>597490.5397331208</v>
      </c>
      <c r="K68" s="325">
        <f t="shared" si="0"/>
        <v>0</v>
      </c>
      <c r="L68" s="326">
        <f aca="true" t="shared" si="19" ref="L68:L73">I68/30.126</f>
        <v>0</v>
      </c>
    </row>
    <row r="69" spans="1:12" s="6" customFormat="1" ht="12.75" thickBot="1" thickTop="1">
      <c r="A69" s="32"/>
      <c r="B69" s="33"/>
      <c r="C69" s="14"/>
      <c r="D69" s="14"/>
      <c r="E69" s="14"/>
      <c r="F69" s="14"/>
      <c r="G69" s="14"/>
      <c r="H69" s="223">
        <f t="shared" si="3"/>
        <v>0</v>
      </c>
      <c r="I69" s="330">
        <f t="shared" si="8"/>
        <v>0</v>
      </c>
      <c r="J69" s="331">
        <f>F69/30.126</f>
        <v>0</v>
      </c>
      <c r="K69" s="332">
        <f t="shared" si="0"/>
        <v>0</v>
      </c>
      <c r="L69" s="333">
        <f t="shared" si="19"/>
        <v>0</v>
      </c>
    </row>
    <row r="70" spans="1:12" s="6" customFormat="1" ht="12" thickTop="1">
      <c r="A70" s="132" t="s">
        <v>151</v>
      </c>
      <c r="B70" s="133"/>
      <c r="C70" s="198">
        <v>2006</v>
      </c>
      <c r="D70" s="199">
        <v>2007</v>
      </c>
      <c r="E70" s="199"/>
      <c r="F70" s="199"/>
      <c r="G70" s="199"/>
      <c r="H70" s="252"/>
      <c r="I70" s="252">
        <v>0</v>
      </c>
      <c r="J70" s="327"/>
      <c r="K70" s="328">
        <f t="shared" si="0"/>
        <v>0</v>
      </c>
      <c r="L70" s="329">
        <f t="shared" si="19"/>
        <v>0</v>
      </c>
    </row>
    <row r="71" spans="1:12" s="6" customFormat="1" ht="9.75" customHeight="1">
      <c r="A71" s="188" t="s">
        <v>156</v>
      </c>
      <c r="B71" s="136"/>
      <c r="C71" s="137">
        <f>SUM(C72:C76)</f>
        <v>560000</v>
      </c>
      <c r="D71" s="137">
        <f>SUM(D72:D76)</f>
        <v>536000</v>
      </c>
      <c r="E71" s="137">
        <f>SUM(E72:E76)</f>
        <v>583000</v>
      </c>
      <c r="F71" s="137">
        <f>SUM(F72:F76)</f>
        <v>0</v>
      </c>
      <c r="G71" s="137">
        <f>SUM(G72:G76)</f>
        <v>0</v>
      </c>
      <c r="H71" s="223">
        <f t="shared" si="3"/>
        <v>0</v>
      </c>
      <c r="I71" s="261"/>
      <c r="J71" s="263">
        <f aca="true" t="shared" si="20" ref="J71:J80">F71/30.126</f>
        <v>0</v>
      </c>
      <c r="K71" s="264">
        <f t="shared" si="0"/>
        <v>0</v>
      </c>
      <c r="L71" s="262">
        <f t="shared" si="19"/>
        <v>0</v>
      </c>
    </row>
    <row r="72" spans="1:12" s="6" customFormat="1" ht="9.75" customHeight="1" outlineLevel="1">
      <c r="A72" s="10">
        <v>453</v>
      </c>
      <c r="B72" s="5" t="s">
        <v>147</v>
      </c>
      <c r="C72" s="111">
        <v>560000</v>
      </c>
      <c r="D72" s="111">
        <v>536000</v>
      </c>
      <c r="E72" s="111"/>
      <c r="F72" s="111"/>
      <c r="G72" s="111"/>
      <c r="H72" s="223"/>
      <c r="I72" s="223"/>
      <c r="J72" s="226">
        <f t="shared" si="20"/>
        <v>0</v>
      </c>
      <c r="K72" s="227">
        <f t="shared" si="0"/>
        <v>0</v>
      </c>
      <c r="L72" s="256">
        <f t="shared" si="19"/>
        <v>0</v>
      </c>
    </row>
    <row r="73" spans="1:12" s="6" customFormat="1" ht="9.75" customHeight="1" outlineLevel="1">
      <c r="A73" s="10">
        <v>454001</v>
      </c>
      <c r="B73" s="5" t="s">
        <v>148</v>
      </c>
      <c r="C73" s="111"/>
      <c r="D73" s="111"/>
      <c r="E73" s="111">
        <v>583000</v>
      </c>
      <c r="F73" s="111"/>
      <c r="G73" s="111"/>
      <c r="H73" s="223">
        <f t="shared" si="3"/>
        <v>0</v>
      </c>
      <c r="I73" s="223">
        <f t="shared" si="8"/>
        <v>0</v>
      </c>
      <c r="J73" s="226">
        <f t="shared" si="20"/>
        <v>0</v>
      </c>
      <c r="K73" s="227">
        <f t="shared" si="0"/>
        <v>0</v>
      </c>
      <c r="L73" s="256">
        <f t="shared" si="19"/>
        <v>0</v>
      </c>
    </row>
    <row r="74" spans="1:12" s="6" customFormat="1" ht="9.75" customHeight="1" outlineLevel="1">
      <c r="A74" s="10"/>
      <c r="B74" s="5"/>
      <c r="C74" s="111"/>
      <c r="D74" s="111"/>
      <c r="E74" s="111"/>
      <c r="F74" s="111"/>
      <c r="G74" s="111"/>
      <c r="H74" s="223"/>
      <c r="I74" s="223"/>
      <c r="J74" s="226"/>
      <c r="K74" s="227"/>
      <c r="L74" s="256"/>
    </row>
    <row r="75" spans="1:12" s="6" customFormat="1" ht="9.75" customHeight="1" outlineLevel="1">
      <c r="A75" s="10"/>
      <c r="B75" s="5"/>
      <c r="C75" s="111"/>
      <c r="D75" s="111"/>
      <c r="E75" s="111"/>
      <c r="F75" s="111"/>
      <c r="G75" s="111"/>
      <c r="H75" s="223"/>
      <c r="I75" s="223"/>
      <c r="J75" s="226"/>
      <c r="K75" s="227"/>
      <c r="L75" s="256"/>
    </row>
    <row r="76" spans="1:12" s="6" customFormat="1" ht="9.75" customHeight="1" outlineLevel="1">
      <c r="A76" s="10">
        <v>454002</v>
      </c>
      <c r="B76" s="5" t="s">
        <v>149</v>
      </c>
      <c r="C76" s="111"/>
      <c r="D76" s="111"/>
      <c r="E76" s="111"/>
      <c r="F76" s="111"/>
      <c r="G76" s="111"/>
      <c r="H76" s="223">
        <f t="shared" si="3"/>
        <v>0</v>
      </c>
      <c r="I76" s="223">
        <f t="shared" si="8"/>
        <v>0</v>
      </c>
      <c r="J76" s="226">
        <f t="shared" si="20"/>
        <v>0</v>
      </c>
      <c r="K76" s="227">
        <f t="shared" si="0"/>
        <v>0</v>
      </c>
      <c r="L76" s="256">
        <f aca="true" t="shared" si="21" ref="L76:L81">I76/30.126</f>
        <v>0</v>
      </c>
    </row>
    <row r="77" spans="1:12" s="6" customFormat="1" ht="9.75" customHeight="1">
      <c r="A77" s="191" t="s">
        <v>251</v>
      </c>
      <c r="B77" s="136"/>
      <c r="C77" s="166">
        <f>SUM(C78:C79)</f>
        <v>1000000</v>
      </c>
      <c r="D77" s="166">
        <f>SUM(D78:D79)</f>
        <v>0</v>
      </c>
      <c r="E77" s="166">
        <f>SUM(E78:E79)</f>
        <v>3628000</v>
      </c>
      <c r="F77" s="166">
        <f>SUM(F78:F79)</f>
        <v>0</v>
      </c>
      <c r="G77" s="166">
        <f>SUM(G78:G79)</f>
        <v>0</v>
      </c>
      <c r="H77" s="255">
        <f t="shared" si="3"/>
        <v>0</v>
      </c>
      <c r="I77" s="261">
        <f t="shared" si="8"/>
        <v>0</v>
      </c>
      <c r="J77" s="263">
        <f t="shared" si="20"/>
        <v>0</v>
      </c>
      <c r="K77" s="264">
        <f t="shared" si="0"/>
        <v>0</v>
      </c>
      <c r="L77" s="262">
        <f t="shared" si="21"/>
        <v>0</v>
      </c>
    </row>
    <row r="78" spans="1:12" s="6" customFormat="1" ht="9.75" customHeight="1" outlineLevel="1">
      <c r="A78" s="10">
        <v>513002</v>
      </c>
      <c r="B78" s="5" t="s">
        <v>150</v>
      </c>
      <c r="C78" s="111">
        <v>1000000</v>
      </c>
      <c r="D78" s="111"/>
      <c r="E78" s="111">
        <v>3628000</v>
      </c>
      <c r="F78" s="111"/>
      <c r="G78" s="111"/>
      <c r="H78" s="223">
        <f t="shared" si="3"/>
        <v>0</v>
      </c>
      <c r="I78" s="223">
        <f t="shared" si="8"/>
        <v>0</v>
      </c>
      <c r="J78" s="226">
        <f t="shared" si="20"/>
        <v>0</v>
      </c>
      <c r="K78" s="227">
        <f t="shared" si="0"/>
        <v>0</v>
      </c>
      <c r="L78" s="256">
        <f t="shared" si="21"/>
        <v>0</v>
      </c>
    </row>
    <row r="79" spans="1:12" s="6" customFormat="1" ht="9.75" customHeight="1" outlineLevel="1">
      <c r="A79" s="10">
        <v>514002</v>
      </c>
      <c r="B79" s="5" t="s">
        <v>152</v>
      </c>
      <c r="C79" s="111"/>
      <c r="D79" s="111"/>
      <c r="E79" s="111"/>
      <c r="F79" s="111"/>
      <c r="G79" s="111"/>
      <c r="H79" s="223">
        <f t="shared" si="3"/>
        <v>0</v>
      </c>
      <c r="I79" s="223">
        <f t="shared" si="8"/>
        <v>0</v>
      </c>
      <c r="J79" s="226">
        <f t="shared" si="20"/>
        <v>0</v>
      </c>
      <c r="K79" s="227">
        <f t="shared" si="0"/>
        <v>0</v>
      </c>
      <c r="L79" s="256">
        <f t="shared" si="21"/>
        <v>0</v>
      </c>
    </row>
    <row r="80" spans="1:12" s="6" customFormat="1" ht="9.75" customHeight="1">
      <c r="A80" s="274" t="s">
        <v>151</v>
      </c>
      <c r="B80" s="275"/>
      <c r="C80" s="276">
        <f>C71+C77</f>
        <v>1560000</v>
      </c>
      <c r="D80" s="276">
        <f>D71+D77</f>
        <v>536000</v>
      </c>
      <c r="E80" s="276">
        <f>E71+E77</f>
        <v>4211000</v>
      </c>
      <c r="F80" s="276">
        <f>F71+F77</f>
        <v>0</v>
      </c>
      <c r="G80" s="276">
        <f>G71+G77</f>
        <v>0</v>
      </c>
      <c r="H80" s="277">
        <f t="shared" si="3"/>
        <v>0</v>
      </c>
      <c r="I80" s="277"/>
      <c r="J80" s="278">
        <f t="shared" si="20"/>
        <v>0</v>
      </c>
      <c r="K80" s="279">
        <f aca="true" t="shared" si="22" ref="K80:K85">G80/30.126</f>
        <v>0</v>
      </c>
      <c r="L80" s="280">
        <f t="shared" si="21"/>
        <v>0</v>
      </c>
    </row>
    <row r="81" spans="1:12" s="6" customFormat="1" ht="11.25">
      <c r="A81" s="284"/>
      <c r="B81" s="285"/>
      <c r="C81" s="112"/>
      <c r="D81" s="112"/>
      <c r="E81" s="112"/>
      <c r="F81" s="112"/>
      <c r="G81" s="112"/>
      <c r="H81" s="271">
        <f aca="true" t="shared" si="23" ref="H81:H86">G81*1.08</f>
        <v>0</v>
      </c>
      <c r="I81" s="271">
        <f t="shared" si="8"/>
        <v>0</v>
      </c>
      <c r="J81" s="272">
        <f>F81/30.126</f>
        <v>0</v>
      </c>
      <c r="K81" s="258">
        <f t="shared" si="22"/>
        <v>0</v>
      </c>
      <c r="L81" s="273">
        <f t="shared" si="21"/>
        <v>0</v>
      </c>
    </row>
    <row r="82" spans="1:12" s="6" customFormat="1" ht="11.25">
      <c r="A82" s="286" t="s">
        <v>30</v>
      </c>
      <c r="B82" s="287"/>
      <c r="C82" s="281">
        <f>C55</f>
        <v>24041000</v>
      </c>
      <c r="D82" s="281">
        <f>D55</f>
        <v>23792000</v>
      </c>
      <c r="E82" s="281">
        <f>E55</f>
        <v>27291000</v>
      </c>
      <c r="F82" s="281">
        <f>F55</f>
        <v>29832000</v>
      </c>
      <c r="G82" s="281">
        <f>G55</f>
        <v>32005000</v>
      </c>
      <c r="H82" s="277">
        <f t="shared" si="23"/>
        <v>34565400</v>
      </c>
      <c r="I82" s="281">
        <f>I55</f>
        <v>33961000</v>
      </c>
      <c r="J82" s="281">
        <f>J55</f>
        <v>990240</v>
      </c>
      <c r="K82" s="281">
        <f>K55</f>
        <v>1062371</v>
      </c>
      <c r="L82" s="281">
        <f>L55</f>
        <v>1127298.678882029</v>
      </c>
    </row>
    <row r="83" spans="1:12" s="6" customFormat="1" ht="11.25">
      <c r="A83" s="286" t="s">
        <v>29</v>
      </c>
      <c r="B83" s="287"/>
      <c r="C83" s="281">
        <f>C68</f>
        <v>244000</v>
      </c>
      <c r="D83" s="281">
        <f>D68</f>
        <v>300000</v>
      </c>
      <c r="E83" s="281">
        <f>E68</f>
        <v>2140000</v>
      </c>
      <c r="F83" s="281">
        <f>F68</f>
        <v>18000000</v>
      </c>
      <c r="G83" s="281">
        <f>G68</f>
        <v>0</v>
      </c>
      <c r="H83" s="277">
        <f t="shared" si="23"/>
        <v>0</v>
      </c>
      <c r="I83" s="277">
        <f t="shared" si="8"/>
        <v>0</v>
      </c>
      <c r="J83" s="278">
        <v>597491</v>
      </c>
      <c r="K83" s="279">
        <f t="shared" si="22"/>
        <v>0</v>
      </c>
      <c r="L83" s="280">
        <f>I83/30.126</f>
        <v>0</v>
      </c>
    </row>
    <row r="84" spans="1:12" s="34" customFormat="1" ht="12.75">
      <c r="A84" s="288" t="s">
        <v>151</v>
      </c>
      <c r="B84" s="289"/>
      <c r="C84" s="282">
        <f>C80</f>
        <v>1560000</v>
      </c>
      <c r="D84" s="282">
        <f>D80</f>
        <v>536000</v>
      </c>
      <c r="E84" s="282">
        <f>E80</f>
        <v>4211000</v>
      </c>
      <c r="F84" s="282">
        <v>500000</v>
      </c>
      <c r="G84" s="282"/>
      <c r="H84" s="301">
        <f t="shared" si="23"/>
        <v>0</v>
      </c>
      <c r="I84" s="301"/>
      <c r="J84" s="302">
        <f>F84/30.126</f>
        <v>16596.959437031135</v>
      </c>
      <c r="K84" s="303">
        <f t="shared" si="22"/>
        <v>0</v>
      </c>
      <c r="L84" s="304">
        <f>I84/30.126</f>
        <v>0</v>
      </c>
    </row>
    <row r="85" spans="1:25" s="306" customFormat="1" ht="13.5" thickBot="1">
      <c r="A85" s="290" t="s">
        <v>153</v>
      </c>
      <c r="B85" s="311"/>
      <c r="C85" s="283"/>
      <c r="D85" s="283"/>
      <c r="E85" s="283">
        <v>152000</v>
      </c>
      <c r="F85" s="283"/>
      <c r="G85" s="283"/>
      <c r="H85" s="305">
        <f t="shared" si="23"/>
        <v>0</v>
      </c>
      <c r="I85" s="305">
        <f t="shared" si="8"/>
        <v>0</v>
      </c>
      <c r="J85" s="312">
        <f>F85/30.126</f>
        <v>0</v>
      </c>
      <c r="K85" s="313">
        <f t="shared" si="22"/>
        <v>0</v>
      </c>
      <c r="L85" s="314">
        <f>I85/30.126</f>
        <v>0</v>
      </c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</row>
    <row r="86" spans="1:25" s="34" customFormat="1" ht="14.25" thickBot="1" thickTop="1">
      <c r="A86" s="307" t="s">
        <v>31</v>
      </c>
      <c r="B86" s="308"/>
      <c r="C86" s="309">
        <f>C82+C83+C84+C85</f>
        <v>25845000</v>
      </c>
      <c r="D86" s="309">
        <f>D82+D83+D84+D85</f>
        <v>24628000</v>
      </c>
      <c r="E86" s="309">
        <f>E82+E83+E84+E85</f>
        <v>33794000</v>
      </c>
      <c r="F86" s="309">
        <f>F82+F83+F84+F85</f>
        <v>48332000</v>
      </c>
      <c r="G86" s="309">
        <f>G82+G83+G84+G85</f>
        <v>32005000</v>
      </c>
      <c r="H86" s="310">
        <f t="shared" si="23"/>
        <v>34565400</v>
      </c>
      <c r="I86" s="309">
        <f>I82+I83+I84+I85</f>
        <v>33961000</v>
      </c>
      <c r="J86" s="309">
        <f>J82+J83+J84+J85</f>
        <v>1604327.959437031</v>
      </c>
      <c r="K86" s="309">
        <f>K82+K83+K84+K85</f>
        <v>1062371</v>
      </c>
      <c r="L86" s="309">
        <f>L82+L83+L84+L85</f>
        <v>1127298.678882029</v>
      </c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</row>
    <row r="87" spans="1:11" s="34" customFormat="1" ht="13.5" thickTop="1">
      <c r="A87" s="35"/>
      <c r="C87" s="207"/>
      <c r="D87" s="207"/>
      <c r="E87" s="207"/>
      <c r="F87" s="207"/>
      <c r="G87" s="207"/>
      <c r="H87" s="259"/>
      <c r="I87" s="259"/>
      <c r="K87" s="6"/>
    </row>
    <row r="88" spans="1:11" s="34" customFormat="1" ht="12.75">
      <c r="A88" s="355"/>
      <c r="B88" s="355"/>
      <c r="C88" s="207"/>
      <c r="D88" s="207"/>
      <c r="E88" s="207"/>
      <c r="F88" s="207"/>
      <c r="G88" s="207"/>
      <c r="H88" s="259"/>
      <c r="I88" s="259"/>
      <c r="K88" s="6"/>
    </row>
    <row r="89" spans="1:12" ht="15.75">
      <c r="A89" s="35"/>
      <c r="B89" s="36"/>
      <c r="L89" s="6"/>
    </row>
    <row r="100" spans="1:5" ht="12.75">
      <c r="A100" s="39"/>
      <c r="B100" s="40"/>
      <c r="C100" s="209"/>
      <c r="D100" s="209"/>
      <c r="E100" s="209"/>
    </row>
    <row r="101" spans="1:5" ht="12.75">
      <c r="A101" s="39"/>
      <c r="B101" s="40"/>
      <c r="C101" s="209"/>
      <c r="D101" s="209"/>
      <c r="E101" s="209"/>
    </row>
    <row r="102" spans="1:5" ht="12.75">
      <c r="A102" s="39"/>
      <c r="B102" s="40"/>
      <c r="C102" s="209"/>
      <c r="D102" s="209"/>
      <c r="E102" s="209"/>
    </row>
    <row r="103" spans="1:5" ht="12.75">
      <c r="A103" s="39"/>
      <c r="B103" s="40"/>
      <c r="C103" s="209"/>
      <c r="D103" s="209"/>
      <c r="E103" s="209"/>
    </row>
    <row r="104" spans="1:5" ht="12.75">
      <c r="A104" s="39"/>
      <c r="B104" s="40"/>
      <c r="C104" s="209"/>
      <c r="D104" s="209"/>
      <c r="E104" s="209"/>
    </row>
    <row r="105" spans="1:5" ht="12.75">
      <c r="A105" s="39"/>
      <c r="B105" s="40"/>
      <c r="C105" s="209"/>
      <c r="D105" s="209"/>
      <c r="E105" s="209"/>
    </row>
    <row r="106" spans="1:5" ht="12.75">
      <c r="A106" s="39"/>
      <c r="B106" s="40"/>
      <c r="C106" s="209"/>
      <c r="D106" s="209"/>
      <c r="E106" s="209"/>
    </row>
    <row r="107" spans="1:5" ht="12.75">
      <c r="A107" s="39"/>
      <c r="B107" s="40"/>
      <c r="C107" s="209"/>
      <c r="D107" s="209"/>
      <c r="E107" s="209"/>
    </row>
    <row r="108" spans="1:5" ht="12.75">
      <c r="A108" s="39"/>
      <c r="B108" s="40"/>
      <c r="C108" s="209"/>
      <c r="D108" s="209"/>
      <c r="E108" s="209"/>
    </row>
    <row r="109" spans="1:5" ht="12.75">
      <c r="A109" s="39"/>
      <c r="B109" s="40"/>
      <c r="C109" s="209"/>
      <c r="D109" s="209"/>
      <c r="E109" s="209"/>
    </row>
    <row r="110" spans="1:5" ht="12.75">
      <c r="A110" s="39"/>
      <c r="B110" s="40"/>
      <c r="C110" s="209"/>
      <c r="D110" s="209"/>
      <c r="E110" s="209"/>
    </row>
    <row r="111" spans="1:5" ht="12.75">
      <c r="A111" s="39"/>
      <c r="B111" s="40"/>
      <c r="C111" s="209"/>
      <c r="D111" s="209"/>
      <c r="E111" s="209"/>
    </row>
    <row r="112" spans="1:5" ht="12.75">
      <c r="A112" s="39"/>
      <c r="B112" s="40"/>
      <c r="C112" s="209"/>
      <c r="D112" s="209"/>
      <c r="E112" s="209"/>
    </row>
    <row r="113" spans="1:5" ht="12.75">
      <c r="A113" s="39"/>
      <c r="B113" s="40"/>
      <c r="C113" s="209"/>
      <c r="D113" s="209"/>
      <c r="E113" s="209"/>
    </row>
    <row r="114" spans="1:5" ht="12.75">
      <c r="A114" s="39"/>
      <c r="B114" s="40"/>
      <c r="C114" s="209"/>
      <c r="D114" s="209"/>
      <c r="E114" s="209"/>
    </row>
    <row r="115" spans="1:5" ht="12.75">
      <c r="A115" s="39"/>
      <c r="B115" s="40"/>
      <c r="C115" s="209"/>
      <c r="D115" s="209"/>
      <c r="E115" s="209"/>
    </row>
    <row r="116" spans="1:5" ht="12.75">
      <c r="A116" s="39"/>
      <c r="B116" s="40"/>
      <c r="C116" s="209"/>
      <c r="D116" s="209"/>
      <c r="E116" s="209"/>
    </row>
    <row r="117" spans="1:5" ht="12.75">
      <c r="A117" s="39"/>
      <c r="B117" s="40"/>
      <c r="C117" s="209"/>
      <c r="D117" s="209"/>
      <c r="E117" s="209"/>
    </row>
    <row r="118" spans="1:5" ht="12.75">
      <c r="A118" s="39"/>
      <c r="B118" s="40"/>
      <c r="C118" s="209"/>
      <c r="D118" s="209"/>
      <c r="E118" s="209"/>
    </row>
    <row r="119" spans="1:5" ht="12.75">
      <c r="A119" s="39"/>
      <c r="B119" s="40"/>
      <c r="C119" s="209"/>
      <c r="D119" s="209"/>
      <c r="E119" s="209"/>
    </row>
    <row r="120" spans="1:5" ht="12.75">
      <c r="A120" s="39"/>
      <c r="B120" s="40"/>
      <c r="C120" s="209"/>
      <c r="D120" s="209"/>
      <c r="E120" s="209"/>
    </row>
    <row r="121" spans="1:5" ht="12.75">
      <c r="A121" s="39"/>
      <c r="B121" s="40"/>
      <c r="C121" s="209"/>
      <c r="D121" s="209"/>
      <c r="E121" s="209"/>
    </row>
    <row r="122" spans="1:5" ht="12.75">
      <c r="A122" s="39"/>
      <c r="B122" s="40"/>
      <c r="C122" s="209"/>
      <c r="D122" s="209"/>
      <c r="E122" s="209"/>
    </row>
    <row r="123" spans="1:5" ht="12.75">
      <c r="A123" s="39"/>
      <c r="B123" s="40"/>
      <c r="C123" s="209"/>
      <c r="D123" s="209"/>
      <c r="E123" s="209"/>
    </row>
    <row r="124" spans="1:5" ht="12.75">
      <c r="A124" s="39"/>
      <c r="B124" s="40"/>
      <c r="C124" s="209"/>
      <c r="D124" s="209"/>
      <c r="E124" s="209"/>
    </row>
    <row r="125" spans="1:5" ht="12.75">
      <c r="A125" s="39"/>
      <c r="B125" s="40"/>
      <c r="C125" s="209"/>
      <c r="D125" s="209"/>
      <c r="E125" s="209"/>
    </row>
    <row r="126" spans="1:5" ht="12.75">
      <c r="A126" s="39"/>
      <c r="B126" s="40"/>
      <c r="C126" s="209"/>
      <c r="D126" s="209"/>
      <c r="E126" s="209"/>
    </row>
    <row r="127" spans="1:5" ht="12.75">
      <c r="A127" s="39"/>
      <c r="B127" s="40"/>
      <c r="C127" s="209"/>
      <c r="D127" s="209"/>
      <c r="E127" s="209"/>
    </row>
    <row r="128" spans="1:5" ht="12.75">
      <c r="A128" s="39"/>
      <c r="B128" s="40"/>
      <c r="C128" s="209"/>
      <c r="D128" s="209"/>
      <c r="E128" s="209"/>
    </row>
    <row r="129" spans="1:5" ht="12.75">
      <c r="A129" s="39"/>
      <c r="B129" s="40"/>
      <c r="C129" s="209"/>
      <c r="D129" s="209"/>
      <c r="E129" s="209"/>
    </row>
    <row r="130" spans="1:5" ht="12.75">
      <c r="A130" s="39"/>
      <c r="B130" s="40"/>
      <c r="C130" s="209"/>
      <c r="D130" s="209"/>
      <c r="E130" s="209"/>
    </row>
    <row r="131" spans="1:5" ht="12.75">
      <c r="A131" s="39"/>
      <c r="B131" s="40"/>
      <c r="C131" s="209"/>
      <c r="D131" s="209"/>
      <c r="E131" s="209"/>
    </row>
    <row r="132" spans="1:5" ht="12.75">
      <c r="A132" s="39"/>
      <c r="B132" s="40"/>
      <c r="C132" s="209"/>
      <c r="D132" s="209"/>
      <c r="E132" s="209"/>
    </row>
    <row r="133" spans="1:5" ht="12.75">
      <c r="A133" s="39"/>
      <c r="B133" s="40"/>
      <c r="C133" s="209"/>
      <c r="D133" s="209"/>
      <c r="E133" s="209"/>
    </row>
    <row r="134" spans="1:5" ht="12.75">
      <c r="A134" s="39"/>
      <c r="B134" s="40"/>
      <c r="C134" s="209"/>
      <c r="D134" s="209"/>
      <c r="E134" s="209"/>
    </row>
    <row r="135" spans="1:5" ht="12.75">
      <c r="A135" s="39"/>
      <c r="B135" s="40"/>
      <c r="C135" s="209"/>
      <c r="D135" s="209"/>
      <c r="E135" s="209"/>
    </row>
    <row r="136" spans="1:5" ht="12.75">
      <c r="A136" s="39"/>
      <c r="B136" s="40"/>
      <c r="C136" s="209"/>
      <c r="D136" s="209"/>
      <c r="E136" s="209"/>
    </row>
    <row r="137" spans="1:5" ht="12.75">
      <c r="A137" s="39"/>
      <c r="B137" s="40"/>
      <c r="C137" s="209"/>
      <c r="D137" s="209"/>
      <c r="E137" s="209"/>
    </row>
    <row r="138" spans="1:5" ht="12.75">
      <c r="A138" s="39"/>
      <c r="B138" s="40"/>
      <c r="C138" s="209"/>
      <c r="D138" s="209"/>
      <c r="E138" s="209"/>
    </row>
    <row r="139" spans="1:5" ht="12.75">
      <c r="A139" s="39"/>
      <c r="B139" s="40"/>
      <c r="C139" s="209"/>
      <c r="D139" s="209"/>
      <c r="E139" s="209"/>
    </row>
    <row r="140" spans="1:5" ht="12.75">
      <c r="A140" s="39"/>
      <c r="B140" s="40"/>
      <c r="C140" s="209"/>
      <c r="D140" s="209"/>
      <c r="E140" s="209"/>
    </row>
    <row r="141" spans="1:5" ht="12.75">
      <c r="A141" s="39"/>
      <c r="B141" s="40"/>
      <c r="C141" s="209"/>
      <c r="D141" s="209"/>
      <c r="E141" s="209"/>
    </row>
    <row r="142" spans="1:5" ht="12.75">
      <c r="A142" s="39"/>
      <c r="B142" s="40"/>
      <c r="C142" s="209"/>
      <c r="D142" s="209"/>
      <c r="E142" s="209"/>
    </row>
    <row r="143" spans="1:5" ht="12.75">
      <c r="A143" s="39"/>
      <c r="B143" s="40"/>
      <c r="C143" s="209"/>
      <c r="D143" s="209"/>
      <c r="E143" s="209"/>
    </row>
    <row r="144" spans="1:5" ht="12.75">
      <c r="A144" s="39"/>
      <c r="B144" s="40"/>
      <c r="C144" s="209"/>
      <c r="D144" s="209"/>
      <c r="E144" s="209"/>
    </row>
    <row r="145" spans="1:5" ht="12.75">
      <c r="A145" s="39"/>
      <c r="B145" s="40"/>
      <c r="C145" s="209"/>
      <c r="D145" s="209"/>
      <c r="E145" s="209"/>
    </row>
    <row r="146" spans="1:5" ht="12.75">
      <c r="A146" s="39"/>
      <c r="B146" s="40"/>
      <c r="C146" s="209"/>
      <c r="D146" s="209"/>
      <c r="E146" s="209"/>
    </row>
    <row r="147" spans="1:5" ht="12.75">
      <c r="A147" s="39"/>
      <c r="B147" s="40"/>
      <c r="C147" s="209"/>
      <c r="D147" s="209"/>
      <c r="E147" s="209"/>
    </row>
    <row r="148" spans="1:5" ht="12.75">
      <c r="A148" s="39"/>
      <c r="B148" s="40"/>
      <c r="C148" s="209"/>
      <c r="D148" s="209"/>
      <c r="E148" s="209"/>
    </row>
    <row r="149" spans="1:5" ht="12.75">
      <c r="A149" s="39"/>
      <c r="B149" s="40"/>
      <c r="C149" s="209"/>
      <c r="D149" s="209"/>
      <c r="E149" s="209"/>
    </row>
    <row r="150" spans="1:5" ht="12.75">
      <c r="A150" s="39"/>
      <c r="B150" s="40"/>
      <c r="C150" s="209"/>
      <c r="D150" s="209"/>
      <c r="E150" s="209"/>
    </row>
    <row r="151" spans="1:5" ht="12.75">
      <c r="A151" s="39"/>
      <c r="B151" s="40"/>
      <c r="C151" s="209"/>
      <c r="D151" s="209"/>
      <c r="E151" s="209"/>
    </row>
    <row r="152" spans="1:5" ht="12.75">
      <c r="A152" s="39"/>
      <c r="B152" s="40"/>
      <c r="C152" s="209"/>
      <c r="D152" s="209"/>
      <c r="E152" s="209"/>
    </row>
    <row r="153" spans="1:5" ht="12.75">
      <c r="A153" s="39"/>
      <c r="B153" s="40"/>
      <c r="C153" s="209"/>
      <c r="D153" s="209"/>
      <c r="E153" s="209"/>
    </row>
    <row r="154" spans="1:5" ht="12.75">
      <c r="A154" s="39"/>
      <c r="B154" s="40"/>
      <c r="C154" s="209"/>
      <c r="D154" s="209"/>
      <c r="E154" s="209"/>
    </row>
    <row r="155" spans="1:5" ht="12.75">
      <c r="A155" s="39"/>
      <c r="B155" s="40"/>
      <c r="C155" s="209"/>
      <c r="D155" s="209"/>
      <c r="E155" s="209"/>
    </row>
    <row r="156" spans="1:5" ht="12.75">
      <c r="A156" s="39"/>
      <c r="B156" s="40"/>
      <c r="C156" s="209"/>
      <c r="D156" s="209"/>
      <c r="E156" s="209"/>
    </row>
    <row r="157" spans="1:5" ht="12.75">
      <c r="A157" s="39"/>
      <c r="B157" s="40"/>
      <c r="C157" s="209"/>
      <c r="D157" s="209"/>
      <c r="E157" s="209"/>
    </row>
    <row r="158" spans="1:5" ht="12.75">
      <c r="A158" s="39"/>
      <c r="B158" s="40"/>
      <c r="C158" s="209"/>
      <c r="D158" s="209"/>
      <c r="E158" s="209"/>
    </row>
    <row r="159" spans="1:5" ht="12.75">
      <c r="A159" s="39"/>
      <c r="B159" s="40"/>
      <c r="C159" s="209"/>
      <c r="D159" s="209"/>
      <c r="E159" s="209"/>
    </row>
    <row r="160" spans="1:5" ht="12.75">
      <c r="A160" s="39"/>
      <c r="B160" s="40"/>
      <c r="C160" s="209"/>
      <c r="D160" s="209"/>
      <c r="E160" s="209"/>
    </row>
    <row r="161" spans="1:5" ht="12.75">
      <c r="A161" s="39"/>
      <c r="B161" s="40"/>
      <c r="C161" s="209"/>
      <c r="D161" s="209"/>
      <c r="E161" s="209"/>
    </row>
    <row r="162" spans="1:5" ht="12.75">
      <c r="A162" s="39"/>
      <c r="B162" s="40"/>
      <c r="C162" s="209"/>
      <c r="D162" s="209"/>
      <c r="E162" s="209"/>
    </row>
    <row r="163" spans="1:5" ht="12.75">
      <c r="A163" s="39"/>
      <c r="B163" s="40"/>
      <c r="C163" s="209"/>
      <c r="D163" s="209"/>
      <c r="E163" s="209"/>
    </row>
    <row r="164" spans="1:5" ht="12.75">
      <c r="A164" s="39"/>
      <c r="B164" s="40"/>
      <c r="C164" s="209"/>
      <c r="D164" s="209"/>
      <c r="E164" s="209"/>
    </row>
    <row r="165" spans="1:5" ht="12.75">
      <c r="A165" s="39"/>
      <c r="B165" s="40"/>
      <c r="C165" s="209"/>
      <c r="D165" s="209"/>
      <c r="E165" s="209"/>
    </row>
    <row r="166" spans="1:5" ht="12.75">
      <c r="A166" s="39"/>
      <c r="B166" s="40"/>
      <c r="C166" s="209"/>
      <c r="D166" s="209"/>
      <c r="E166" s="209"/>
    </row>
    <row r="167" spans="1:5" ht="12.75">
      <c r="A167" s="39"/>
      <c r="B167" s="40"/>
      <c r="C167" s="209"/>
      <c r="D167" s="209"/>
      <c r="E167" s="209"/>
    </row>
    <row r="168" spans="1:5" ht="12.75">
      <c r="A168" s="39"/>
      <c r="B168" s="40"/>
      <c r="C168" s="209"/>
      <c r="D168" s="209"/>
      <c r="E168" s="209"/>
    </row>
    <row r="169" spans="1:5" ht="12.75">
      <c r="A169" s="39"/>
      <c r="B169" s="40"/>
      <c r="C169" s="209"/>
      <c r="D169" s="209"/>
      <c r="E169" s="209"/>
    </row>
    <row r="170" spans="1:5" ht="12.75">
      <c r="A170" s="39"/>
      <c r="B170" s="40"/>
      <c r="C170" s="209"/>
      <c r="D170" s="209"/>
      <c r="E170" s="209"/>
    </row>
    <row r="171" spans="1:5" ht="12.75">
      <c r="A171" s="39"/>
      <c r="B171" s="40"/>
      <c r="C171" s="209"/>
      <c r="D171" s="209"/>
      <c r="E171" s="209"/>
    </row>
    <row r="172" spans="1:5" ht="12.75">
      <c r="A172" s="39"/>
      <c r="B172" s="40"/>
      <c r="C172" s="209"/>
      <c r="D172" s="209"/>
      <c r="E172" s="209"/>
    </row>
    <row r="173" spans="1:5" ht="12.75">
      <c r="A173" s="39"/>
      <c r="B173" s="40"/>
      <c r="C173" s="209"/>
      <c r="D173" s="209"/>
      <c r="E173" s="209"/>
    </row>
    <row r="174" spans="1:5" ht="12.75">
      <c r="A174" s="39"/>
      <c r="B174" s="40"/>
      <c r="C174" s="209"/>
      <c r="D174" s="209"/>
      <c r="E174" s="209"/>
    </row>
    <row r="175" spans="1:5" ht="12.75">
      <c r="A175" s="39"/>
      <c r="B175" s="40"/>
      <c r="C175" s="209"/>
      <c r="D175" s="209"/>
      <c r="E175" s="209"/>
    </row>
    <row r="176" spans="1:5" ht="12.75">
      <c r="A176" s="39"/>
      <c r="B176" s="40"/>
      <c r="C176" s="209"/>
      <c r="D176" s="209"/>
      <c r="E176" s="209"/>
    </row>
    <row r="177" spans="1:5" ht="12.75">
      <c r="A177" s="39"/>
      <c r="B177" s="40"/>
      <c r="C177" s="209"/>
      <c r="D177" s="209"/>
      <c r="E177" s="209"/>
    </row>
    <row r="178" spans="1:5" ht="12.75">
      <c r="A178" s="39"/>
      <c r="B178" s="40"/>
      <c r="C178" s="209"/>
      <c r="D178" s="209"/>
      <c r="E178" s="209"/>
    </row>
    <row r="179" spans="1:5" ht="12.75">
      <c r="A179" s="39"/>
      <c r="B179" s="40"/>
      <c r="C179" s="209"/>
      <c r="D179" s="209"/>
      <c r="E179" s="209"/>
    </row>
    <row r="180" spans="1:5" ht="12.75">
      <c r="A180" s="39"/>
      <c r="B180" s="40"/>
      <c r="C180" s="209"/>
      <c r="D180" s="209"/>
      <c r="E180" s="209"/>
    </row>
    <row r="181" spans="1:5" ht="12.75">
      <c r="A181" s="39"/>
      <c r="B181" s="40"/>
      <c r="C181" s="209"/>
      <c r="D181" s="209"/>
      <c r="E181" s="209"/>
    </row>
    <row r="182" spans="1:5" ht="12.75">
      <c r="A182" s="39"/>
      <c r="B182" s="40"/>
      <c r="C182" s="209"/>
      <c r="D182" s="209"/>
      <c r="E182" s="209"/>
    </row>
    <row r="183" spans="1:5" ht="12.75">
      <c r="A183" s="39"/>
      <c r="B183" s="40"/>
      <c r="C183" s="209"/>
      <c r="D183" s="209"/>
      <c r="E183" s="209"/>
    </row>
    <row r="184" spans="1:5" ht="12.75">
      <c r="A184" s="39"/>
      <c r="B184" s="40"/>
      <c r="C184" s="209"/>
      <c r="D184" s="209"/>
      <c r="E184" s="209"/>
    </row>
    <row r="185" spans="1:5" ht="12.75">
      <c r="A185" s="39"/>
      <c r="B185" s="40"/>
      <c r="C185" s="209"/>
      <c r="D185" s="209"/>
      <c r="E185" s="209"/>
    </row>
    <row r="186" spans="1:5" ht="12.75">
      <c r="A186" s="39"/>
      <c r="B186" s="40"/>
      <c r="C186" s="209"/>
      <c r="D186" s="209"/>
      <c r="E186" s="209"/>
    </row>
    <row r="187" spans="1:5" ht="12.75">
      <c r="A187" s="39"/>
      <c r="B187" s="40"/>
      <c r="C187" s="209"/>
      <c r="D187" s="209"/>
      <c r="E187" s="209"/>
    </row>
    <row r="188" spans="1:5" ht="12.75">
      <c r="A188" s="39"/>
      <c r="B188" s="40"/>
      <c r="C188" s="209"/>
      <c r="D188" s="209"/>
      <c r="E188" s="209"/>
    </row>
    <row r="189" spans="1:5" ht="12.75">
      <c r="A189" s="39"/>
      <c r="B189" s="40"/>
      <c r="C189" s="209"/>
      <c r="D189" s="209"/>
      <c r="E189" s="209"/>
    </row>
    <row r="190" spans="1:5" ht="12.75">
      <c r="A190" s="39"/>
      <c r="B190" s="40"/>
      <c r="C190" s="209"/>
      <c r="D190" s="209"/>
      <c r="E190" s="209"/>
    </row>
    <row r="191" spans="1:5" ht="12.75">
      <c r="A191" s="39"/>
      <c r="B191" s="40"/>
      <c r="C191" s="209"/>
      <c r="D191" s="209"/>
      <c r="E191" s="209"/>
    </row>
    <row r="192" spans="1:5" ht="12.75">
      <c r="A192" s="39"/>
      <c r="B192" s="40"/>
      <c r="C192" s="209"/>
      <c r="D192" s="209"/>
      <c r="E192" s="209"/>
    </row>
    <row r="193" spans="1:5" ht="12.75">
      <c r="A193" s="39"/>
      <c r="B193" s="40"/>
      <c r="C193" s="209"/>
      <c r="D193" s="209"/>
      <c r="E193" s="209"/>
    </row>
    <row r="194" spans="1:5" ht="12.75">
      <c r="A194" s="39"/>
      <c r="B194" s="40"/>
      <c r="C194" s="209"/>
      <c r="D194" s="209"/>
      <c r="E194" s="209"/>
    </row>
    <row r="195" spans="1:5" ht="12.75">
      <c r="A195" s="39"/>
      <c r="B195" s="40"/>
      <c r="C195" s="209"/>
      <c r="D195" s="209"/>
      <c r="E195" s="209"/>
    </row>
    <row r="196" spans="1:5" ht="12.75">
      <c r="A196" s="39"/>
      <c r="B196" s="40"/>
      <c r="C196" s="209"/>
      <c r="D196" s="209"/>
      <c r="E196" s="209"/>
    </row>
    <row r="197" spans="1:5" ht="12.75">
      <c r="A197" s="39"/>
      <c r="B197" s="40"/>
      <c r="C197" s="209"/>
      <c r="D197" s="209"/>
      <c r="E197" s="209"/>
    </row>
    <row r="198" spans="1:5" ht="12.75">
      <c r="A198" s="39"/>
      <c r="B198" s="40"/>
      <c r="C198" s="209"/>
      <c r="D198" s="209"/>
      <c r="E198" s="209"/>
    </row>
    <row r="199" spans="1:5" ht="12.75">
      <c r="A199" s="39"/>
      <c r="B199" s="40"/>
      <c r="C199" s="209"/>
      <c r="D199" s="209"/>
      <c r="E199" s="209"/>
    </row>
    <row r="200" spans="1:5" ht="12.75">
      <c r="A200" s="39"/>
      <c r="B200" s="40"/>
      <c r="C200" s="209"/>
      <c r="D200" s="209"/>
      <c r="E200" s="209"/>
    </row>
    <row r="201" spans="1:5" ht="12.75">
      <c r="A201" s="39"/>
      <c r="B201" s="40"/>
      <c r="C201" s="209"/>
      <c r="D201" s="209"/>
      <c r="E201" s="209"/>
    </row>
    <row r="202" spans="1:5" ht="12.75">
      <c r="A202" s="39"/>
      <c r="B202" s="40"/>
      <c r="C202" s="209"/>
      <c r="D202" s="209"/>
      <c r="E202" s="209"/>
    </row>
    <row r="203" spans="1:5" ht="12.75">
      <c r="A203" s="39"/>
      <c r="B203" s="40"/>
      <c r="C203" s="209"/>
      <c r="D203" s="209"/>
      <c r="E203" s="209"/>
    </row>
    <row r="204" spans="1:5" ht="12.75">
      <c r="A204" s="39"/>
      <c r="B204" s="40"/>
      <c r="C204" s="209"/>
      <c r="D204" s="209"/>
      <c r="E204" s="209"/>
    </row>
    <row r="205" spans="1:5" ht="12.75">
      <c r="A205" s="39"/>
      <c r="B205" s="40"/>
      <c r="C205" s="209"/>
      <c r="D205" s="209"/>
      <c r="E205" s="209"/>
    </row>
    <row r="206" spans="1:5" ht="12.75">
      <c r="A206" s="39"/>
      <c r="B206" s="40"/>
      <c r="C206" s="209"/>
      <c r="D206" s="209"/>
      <c r="E206" s="209"/>
    </row>
    <row r="207" spans="1:5" ht="12.75">
      <c r="A207" s="39"/>
      <c r="B207" s="40"/>
      <c r="C207" s="209"/>
      <c r="D207" s="209"/>
      <c r="E207" s="209"/>
    </row>
    <row r="208" spans="1:5" ht="12.75">
      <c r="A208" s="39"/>
      <c r="B208" s="40"/>
      <c r="C208" s="209"/>
      <c r="D208" s="209"/>
      <c r="E208" s="209"/>
    </row>
    <row r="209" spans="1:5" ht="12.75">
      <c r="A209" s="39"/>
      <c r="B209" s="40"/>
      <c r="C209" s="209"/>
      <c r="D209" s="209"/>
      <c r="E209" s="209"/>
    </row>
    <row r="210" spans="1:5" ht="12.75">
      <c r="A210" s="39"/>
      <c r="B210" s="40"/>
      <c r="C210" s="209"/>
      <c r="D210" s="209"/>
      <c r="E210" s="209"/>
    </row>
    <row r="211" spans="1:5" ht="12.75">
      <c r="A211" s="39"/>
      <c r="B211" s="40"/>
      <c r="C211" s="209"/>
      <c r="D211" s="209"/>
      <c r="E211" s="209"/>
    </row>
    <row r="212" spans="1:5" ht="12.75">
      <c r="A212" s="39"/>
      <c r="B212" s="40"/>
      <c r="C212" s="209"/>
      <c r="D212" s="209"/>
      <c r="E212" s="209"/>
    </row>
    <row r="213" spans="1:5" ht="12.75">
      <c r="A213" s="39"/>
      <c r="B213" s="40"/>
      <c r="C213" s="209"/>
      <c r="D213" s="209"/>
      <c r="E213" s="209"/>
    </row>
    <row r="214" spans="1:5" ht="12.75">
      <c r="A214" s="39"/>
      <c r="B214" s="40"/>
      <c r="C214" s="209"/>
      <c r="D214" s="209"/>
      <c r="E214" s="209"/>
    </row>
    <row r="215" spans="1:5" ht="12.75">
      <c r="A215" s="39"/>
      <c r="B215" s="40"/>
      <c r="C215" s="209"/>
      <c r="D215" s="209"/>
      <c r="E215" s="209"/>
    </row>
    <row r="216" spans="1:5" ht="12.75">
      <c r="A216" s="39"/>
      <c r="B216" s="40"/>
      <c r="C216" s="209"/>
      <c r="D216" s="209"/>
      <c r="E216" s="209"/>
    </row>
    <row r="217" spans="1:5" ht="12.75">
      <c r="A217" s="39"/>
      <c r="B217" s="40"/>
      <c r="C217" s="209"/>
      <c r="D217" s="209"/>
      <c r="E217" s="209"/>
    </row>
    <row r="218" spans="1:5" ht="12.75">
      <c r="A218" s="39"/>
      <c r="B218" s="40"/>
      <c r="C218" s="209"/>
      <c r="D218" s="209"/>
      <c r="E218" s="209"/>
    </row>
    <row r="219" spans="1:5" ht="12.75">
      <c r="A219" s="39"/>
      <c r="B219" s="40"/>
      <c r="C219" s="209"/>
      <c r="D219" s="209"/>
      <c r="E219" s="209"/>
    </row>
    <row r="220" spans="1:5" ht="12.75">
      <c r="A220" s="39"/>
      <c r="B220" s="40"/>
      <c r="C220" s="209"/>
      <c r="D220" s="209"/>
      <c r="E220" s="209"/>
    </row>
    <row r="221" spans="1:5" ht="12.75">
      <c r="A221" s="39"/>
      <c r="B221" s="40"/>
      <c r="C221" s="209"/>
      <c r="D221" s="209"/>
      <c r="E221" s="209"/>
    </row>
    <row r="222" spans="1:5" ht="12.75">
      <c r="A222" s="39"/>
      <c r="B222" s="40"/>
      <c r="C222" s="209"/>
      <c r="D222" s="209"/>
      <c r="E222" s="209"/>
    </row>
    <row r="223" spans="1:5" ht="12.75">
      <c r="A223" s="39"/>
      <c r="B223" s="40"/>
      <c r="C223" s="209"/>
      <c r="D223" s="209"/>
      <c r="E223" s="209"/>
    </row>
    <row r="224" spans="1:5" ht="12.75">
      <c r="A224" s="39"/>
      <c r="B224" s="40"/>
      <c r="C224" s="209"/>
      <c r="D224" s="209"/>
      <c r="E224" s="209"/>
    </row>
    <row r="225" spans="1:5" ht="12.75">
      <c r="A225" s="39"/>
      <c r="B225" s="40"/>
      <c r="C225" s="209"/>
      <c r="D225" s="209"/>
      <c r="E225" s="209"/>
    </row>
    <row r="226" spans="1:5" ht="12.75">
      <c r="A226" s="39"/>
      <c r="B226" s="40"/>
      <c r="C226" s="209"/>
      <c r="D226" s="209"/>
      <c r="E226" s="209"/>
    </row>
    <row r="227" spans="1:5" ht="12.75">
      <c r="A227" s="39"/>
      <c r="B227" s="40"/>
      <c r="C227" s="209"/>
      <c r="D227" s="209"/>
      <c r="E227" s="209"/>
    </row>
    <row r="228" spans="1:5" ht="12.75">
      <c r="A228" s="39"/>
      <c r="B228" s="40"/>
      <c r="C228" s="209"/>
      <c r="D228" s="209"/>
      <c r="E228" s="209"/>
    </row>
    <row r="229" spans="1:5" ht="12.75">
      <c r="A229" s="39"/>
      <c r="B229" s="40"/>
      <c r="C229" s="209"/>
      <c r="D229" s="209"/>
      <c r="E229" s="209"/>
    </row>
    <row r="230" spans="1:5" ht="12.75">
      <c r="A230" s="39"/>
      <c r="B230" s="40"/>
      <c r="C230" s="209"/>
      <c r="D230" s="209"/>
      <c r="E230" s="209"/>
    </row>
    <row r="231" spans="1:5" ht="12.75">
      <c r="A231" s="39"/>
      <c r="B231" s="40"/>
      <c r="C231" s="209"/>
      <c r="D231" s="209"/>
      <c r="E231" s="209"/>
    </row>
    <row r="232" spans="1:5" ht="12.75">
      <c r="A232" s="39"/>
      <c r="B232" s="40"/>
      <c r="C232" s="209"/>
      <c r="D232" s="209"/>
      <c r="E232" s="209"/>
    </row>
    <row r="233" spans="1:5" ht="12.75">
      <c r="A233" s="39"/>
      <c r="B233" s="40"/>
      <c r="C233" s="209"/>
      <c r="D233" s="209"/>
      <c r="E233" s="209"/>
    </row>
    <row r="234" spans="1:5" ht="12.75">
      <c r="A234" s="39"/>
      <c r="B234" s="40"/>
      <c r="C234" s="209"/>
      <c r="D234" s="209"/>
      <c r="E234" s="209"/>
    </row>
    <row r="235" spans="1:5" ht="12.75">
      <c r="A235" s="39"/>
      <c r="B235" s="40"/>
      <c r="C235" s="209"/>
      <c r="D235" s="209"/>
      <c r="E235" s="209"/>
    </row>
    <row r="236" spans="1:5" ht="12.75">
      <c r="A236" s="39"/>
      <c r="B236" s="40"/>
      <c r="C236" s="209"/>
      <c r="D236" s="209"/>
      <c r="E236" s="209"/>
    </row>
    <row r="237" spans="1:5" ht="12.75">
      <c r="A237" s="39"/>
      <c r="B237" s="40"/>
      <c r="C237" s="209"/>
      <c r="D237" s="209"/>
      <c r="E237" s="209"/>
    </row>
    <row r="238" spans="1:5" ht="12.75">
      <c r="A238" s="39"/>
      <c r="B238" s="40"/>
      <c r="C238" s="209"/>
      <c r="D238" s="209"/>
      <c r="E238" s="209"/>
    </row>
    <row r="239" spans="1:5" ht="12.75">
      <c r="A239" s="39"/>
      <c r="B239" s="40"/>
      <c r="C239" s="209"/>
      <c r="D239" s="209"/>
      <c r="E239" s="209"/>
    </row>
    <row r="240" spans="1:5" ht="12.75">
      <c r="A240" s="39"/>
      <c r="B240" s="40"/>
      <c r="C240" s="209"/>
      <c r="D240" s="209"/>
      <c r="E240" s="209"/>
    </row>
    <row r="241" spans="1:5" ht="12.75">
      <c r="A241" s="39"/>
      <c r="B241" s="40"/>
      <c r="C241" s="209"/>
      <c r="D241" s="209"/>
      <c r="E241" s="209"/>
    </row>
    <row r="242" spans="1:5" ht="12.75">
      <c r="A242" s="39"/>
      <c r="B242" s="40"/>
      <c r="C242" s="209"/>
      <c r="D242" s="209"/>
      <c r="E242" s="209"/>
    </row>
    <row r="243" spans="1:5" ht="12.75">
      <c r="A243" s="39"/>
      <c r="B243" s="40"/>
      <c r="C243" s="209"/>
      <c r="D243" s="209"/>
      <c r="E243" s="209"/>
    </row>
    <row r="244" spans="1:5" ht="12.75">
      <c r="A244" s="39"/>
      <c r="B244" s="40"/>
      <c r="C244" s="209"/>
      <c r="D244" s="209"/>
      <c r="E244" s="209"/>
    </row>
    <row r="245" spans="1:5" ht="12.75">
      <c r="A245" s="39"/>
      <c r="B245" s="40"/>
      <c r="C245" s="209"/>
      <c r="D245" s="209"/>
      <c r="E245" s="209"/>
    </row>
    <row r="246" spans="1:5" ht="12.75">
      <c r="A246" s="39"/>
      <c r="B246" s="40"/>
      <c r="C246" s="209"/>
      <c r="D246" s="209"/>
      <c r="E246" s="209"/>
    </row>
    <row r="247" spans="1:5" ht="12.75">
      <c r="A247" s="39"/>
      <c r="B247" s="40"/>
      <c r="C247" s="209"/>
      <c r="D247" s="209"/>
      <c r="E247" s="209"/>
    </row>
    <row r="248" spans="1:5" ht="12.75">
      <c r="A248" s="39"/>
      <c r="B248" s="40"/>
      <c r="C248" s="209"/>
      <c r="D248" s="209"/>
      <c r="E248" s="209"/>
    </row>
    <row r="249" spans="1:5" ht="12.75">
      <c r="A249" s="39"/>
      <c r="B249" s="40"/>
      <c r="C249" s="209"/>
      <c r="D249" s="209"/>
      <c r="E249" s="209"/>
    </row>
    <row r="250" spans="1:5" ht="12.75">
      <c r="A250" s="39"/>
      <c r="B250" s="40"/>
      <c r="C250" s="209"/>
      <c r="D250" s="209"/>
      <c r="E250" s="209"/>
    </row>
    <row r="251" spans="1:5" ht="12.75">
      <c r="A251" s="39"/>
      <c r="B251" s="40"/>
      <c r="C251" s="209"/>
      <c r="D251" s="209"/>
      <c r="E251" s="209"/>
    </row>
    <row r="252" spans="1:5" ht="12.75">
      <c r="A252" s="39"/>
      <c r="B252" s="40"/>
      <c r="C252" s="209"/>
      <c r="D252" s="209"/>
      <c r="E252" s="209"/>
    </row>
    <row r="253" spans="1:5" ht="12.75">
      <c r="A253" s="39"/>
      <c r="B253" s="40"/>
      <c r="C253" s="209"/>
      <c r="D253" s="209"/>
      <c r="E253" s="209"/>
    </row>
    <row r="254" spans="1:5" ht="12.75">
      <c r="A254" s="39"/>
      <c r="B254" s="40"/>
      <c r="C254" s="209"/>
      <c r="D254" s="209"/>
      <c r="E254" s="209"/>
    </row>
    <row r="255" spans="1:5" ht="12.75">
      <c r="A255" s="39"/>
      <c r="B255" s="40"/>
      <c r="C255" s="209"/>
      <c r="D255" s="209"/>
      <c r="E255" s="209"/>
    </row>
    <row r="256" spans="1:5" ht="12.75">
      <c r="A256" s="39"/>
      <c r="B256" s="40"/>
      <c r="C256" s="209"/>
      <c r="D256" s="209"/>
      <c r="E256" s="209"/>
    </row>
    <row r="257" spans="1:5" ht="12.75">
      <c r="A257" s="39"/>
      <c r="B257" s="40"/>
      <c r="C257" s="209"/>
      <c r="D257" s="209"/>
      <c r="E257" s="209"/>
    </row>
    <row r="258" spans="1:5" ht="12.75">
      <c r="A258" s="39"/>
      <c r="B258" s="40"/>
      <c r="C258" s="209"/>
      <c r="D258" s="209"/>
      <c r="E258" s="209"/>
    </row>
    <row r="259" spans="1:5" ht="12.75">
      <c r="A259" s="39"/>
      <c r="B259" s="40"/>
      <c r="C259" s="209"/>
      <c r="D259" s="209"/>
      <c r="E259" s="209"/>
    </row>
    <row r="260" spans="1:5" ht="12.75">
      <c r="A260" s="39"/>
      <c r="B260" s="40"/>
      <c r="C260" s="209"/>
      <c r="D260" s="209"/>
      <c r="E260" s="209"/>
    </row>
    <row r="261" spans="1:5" ht="12.75">
      <c r="A261" s="39"/>
      <c r="B261" s="40"/>
      <c r="C261" s="209"/>
      <c r="D261" s="209"/>
      <c r="E261" s="209"/>
    </row>
    <row r="262" spans="1:5" ht="12.75">
      <c r="A262" s="39"/>
      <c r="B262" s="40"/>
      <c r="C262" s="209"/>
      <c r="D262" s="209"/>
      <c r="E262" s="209"/>
    </row>
    <row r="263" spans="1:5" ht="12.75">
      <c r="A263" s="39"/>
      <c r="B263" s="40"/>
      <c r="C263" s="209"/>
      <c r="D263" s="209"/>
      <c r="E263" s="209"/>
    </row>
    <row r="264" spans="1:5" ht="12.75">
      <c r="A264" s="39"/>
      <c r="B264" s="40"/>
      <c r="C264" s="209"/>
      <c r="D264" s="209"/>
      <c r="E264" s="209"/>
    </row>
    <row r="265" spans="1:5" ht="12.75">
      <c r="A265" s="39"/>
      <c r="B265" s="40"/>
      <c r="C265" s="209"/>
      <c r="D265" s="209"/>
      <c r="E265" s="209"/>
    </row>
    <row r="266" spans="1:5" ht="12.75">
      <c r="A266" s="39"/>
      <c r="B266" s="40"/>
      <c r="C266" s="209"/>
      <c r="D266" s="209"/>
      <c r="E266" s="209"/>
    </row>
    <row r="267" spans="1:5" ht="12.75">
      <c r="A267" s="39"/>
      <c r="B267" s="40"/>
      <c r="C267" s="209"/>
      <c r="D267" s="209"/>
      <c r="E267" s="209"/>
    </row>
    <row r="268" spans="1:5" ht="12.75">
      <c r="A268" s="39"/>
      <c r="B268" s="40"/>
      <c r="C268" s="209"/>
      <c r="D268" s="209"/>
      <c r="E268" s="209"/>
    </row>
    <row r="269" spans="1:5" ht="12.75">
      <c r="A269" s="39"/>
      <c r="B269" s="40"/>
      <c r="C269" s="209"/>
      <c r="D269" s="209"/>
      <c r="E269" s="209"/>
    </row>
    <row r="270" spans="1:5" ht="12.75">
      <c r="A270" s="39"/>
      <c r="B270" s="40"/>
      <c r="C270" s="209"/>
      <c r="D270" s="209"/>
      <c r="E270" s="209"/>
    </row>
    <row r="271" spans="1:5" ht="12.75">
      <c r="A271" s="39"/>
      <c r="B271" s="40"/>
      <c r="C271" s="209"/>
      <c r="D271" s="209"/>
      <c r="E271" s="209"/>
    </row>
    <row r="272" spans="1:5" ht="12.75">
      <c r="A272" s="39"/>
      <c r="B272" s="40"/>
      <c r="C272" s="209"/>
      <c r="D272" s="209"/>
      <c r="E272" s="209"/>
    </row>
    <row r="273" spans="1:5" ht="12.75">
      <c r="A273" s="39"/>
      <c r="B273" s="40"/>
      <c r="C273" s="209"/>
      <c r="D273" s="209"/>
      <c r="E273" s="209"/>
    </row>
    <row r="274" spans="1:5" ht="12.75">
      <c r="A274" s="39"/>
      <c r="B274" s="40"/>
      <c r="C274" s="209"/>
      <c r="D274" s="209"/>
      <c r="E274" s="209"/>
    </row>
    <row r="275" spans="1:5" ht="12.75">
      <c r="A275" s="39"/>
      <c r="B275" s="40"/>
      <c r="C275" s="209"/>
      <c r="D275" s="209"/>
      <c r="E275" s="209"/>
    </row>
    <row r="276" spans="1:5" ht="12.75">
      <c r="A276" s="39"/>
      <c r="B276" s="40"/>
      <c r="C276" s="209"/>
      <c r="D276" s="209"/>
      <c r="E276" s="209"/>
    </row>
    <row r="277" spans="1:5" ht="12.75">
      <c r="A277" s="39"/>
      <c r="B277" s="40"/>
      <c r="C277" s="209"/>
      <c r="D277" s="209"/>
      <c r="E277" s="209"/>
    </row>
    <row r="278" spans="1:5" ht="12.75">
      <c r="A278" s="39"/>
      <c r="B278" s="40"/>
      <c r="C278" s="209"/>
      <c r="D278" s="209"/>
      <c r="E278" s="209"/>
    </row>
    <row r="279" spans="1:5" ht="12.75">
      <c r="A279" s="39"/>
      <c r="B279" s="40"/>
      <c r="C279" s="209"/>
      <c r="D279" s="209"/>
      <c r="E279" s="209"/>
    </row>
    <row r="280" spans="1:5" ht="12.75">
      <c r="A280" s="39"/>
      <c r="B280" s="40"/>
      <c r="C280" s="209"/>
      <c r="D280" s="209"/>
      <c r="E280" s="209"/>
    </row>
    <row r="281" spans="1:5" ht="12.75">
      <c r="A281" s="39"/>
      <c r="B281" s="40"/>
      <c r="C281" s="209"/>
      <c r="D281" s="209"/>
      <c r="E281" s="209"/>
    </row>
    <row r="282" spans="1:5" ht="12.75">
      <c r="A282" s="39"/>
      <c r="B282" s="40"/>
      <c r="C282" s="209"/>
      <c r="D282" s="209"/>
      <c r="E282" s="209"/>
    </row>
    <row r="283" spans="1:5" ht="12.75">
      <c r="A283" s="39"/>
      <c r="B283" s="40"/>
      <c r="C283" s="209"/>
      <c r="D283" s="209"/>
      <c r="E283" s="209"/>
    </row>
    <row r="284" spans="1:5" ht="12.75">
      <c r="A284" s="39"/>
      <c r="B284" s="40"/>
      <c r="C284" s="209"/>
      <c r="D284" s="209"/>
      <c r="E284" s="209"/>
    </row>
    <row r="285" spans="1:5" ht="12.75">
      <c r="A285" s="39"/>
      <c r="B285" s="40"/>
      <c r="C285" s="209"/>
      <c r="D285" s="209"/>
      <c r="E285" s="209"/>
    </row>
    <row r="286" spans="1:5" ht="12.75">
      <c r="A286" s="39"/>
      <c r="B286" s="40"/>
      <c r="C286" s="209"/>
      <c r="D286" s="209"/>
      <c r="E286" s="209"/>
    </row>
    <row r="287" spans="1:5" ht="12.75">
      <c r="A287" s="39"/>
      <c r="B287" s="40"/>
      <c r="C287" s="209"/>
      <c r="D287" s="209"/>
      <c r="E287" s="209"/>
    </row>
    <row r="288" spans="1:5" ht="12.75">
      <c r="A288" s="39"/>
      <c r="B288" s="40"/>
      <c r="C288" s="209"/>
      <c r="D288" s="209"/>
      <c r="E288" s="209"/>
    </row>
    <row r="289" spans="1:5" ht="12.75">
      <c r="A289" s="39"/>
      <c r="B289" s="40"/>
      <c r="C289" s="209"/>
      <c r="D289" s="209"/>
      <c r="E289" s="209"/>
    </row>
    <row r="290" spans="1:5" ht="12.75">
      <c r="A290" s="39"/>
      <c r="B290" s="40"/>
      <c r="C290" s="209"/>
      <c r="D290" s="209"/>
      <c r="E290" s="209"/>
    </row>
    <row r="291" spans="1:5" ht="12.75">
      <c r="A291" s="39"/>
      <c r="B291" s="40"/>
      <c r="C291" s="209"/>
      <c r="D291" s="209"/>
      <c r="E291" s="209"/>
    </row>
    <row r="292" spans="1:5" ht="12.75">
      <c r="A292" s="39"/>
      <c r="B292" s="40"/>
      <c r="C292" s="209"/>
      <c r="D292" s="209"/>
      <c r="E292" s="209"/>
    </row>
    <row r="293" spans="1:5" ht="12.75">
      <c r="A293" s="39"/>
      <c r="B293" s="40"/>
      <c r="C293" s="209"/>
      <c r="D293" s="209"/>
      <c r="E293" s="209"/>
    </row>
    <row r="294" spans="1:5" ht="12.75">
      <c r="A294" s="39"/>
      <c r="B294" s="40"/>
      <c r="C294" s="209"/>
      <c r="D294" s="209"/>
      <c r="E294" s="209"/>
    </row>
    <row r="295" spans="1:5" ht="12.75">
      <c r="A295" s="39"/>
      <c r="B295" s="40"/>
      <c r="C295" s="209"/>
      <c r="D295" s="209"/>
      <c r="E295" s="209"/>
    </row>
    <row r="296" spans="1:5" ht="12.75">
      <c r="A296" s="39"/>
      <c r="B296" s="40"/>
      <c r="C296" s="209"/>
      <c r="D296" s="209"/>
      <c r="E296" s="209"/>
    </row>
    <row r="297" spans="1:5" ht="12.75">
      <c r="A297" s="39"/>
      <c r="B297" s="40"/>
      <c r="C297" s="209"/>
      <c r="D297" s="209"/>
      <c r="E297" s="209"/>
    </row>
    <row r="298" spans="1:5" ht="12.75">
      <c r="A298" s="39"/>
      <c r="B298" s="40"/>
      <c r="C298" s="209"/>
      <c r="D298" s="209"/>
      <c r="E298" s="209"/>
    </row>
    <row r="299" spans="1:5" ht="12.75">
      <c r="A299" s="39"/>
      <c r="B299" s="40"/>
      <c r="C299" s="209"/>
      <c r="D299" s="209"/>
      <c r="E299" s="209"/>
    </row>
    <row r="300" spans="1:5" ht="12.75">
      <c r="A300" s="39"/>
      <c r="B300" s="40"/>
      <c r="C300" s="209"/>
      <c r="D300" s="209"/>
      <c r="E300" s="209"/>
    </row>
    <row r="301" spans="1:5" ht="12.75">
      <c r="A301" s="39"/>
      <c r="B301" s="40"/>
      <c r="C301" s="209"/>
      <c r="D301" s="209"/>
      <c r="E301" s="209"/>
    </row>
    <row r="302" spans="1:5" ht="12.75">
      <c r="A302" s="39"/>
      <c r="B302" s="40"/>
      <c r="C302" s="209"/>
      <c r="D302" s="209"/>
      <c r="E302" s="209"/>
    </row>
    <row r="303" spans="1:5" ht="12.75">
      <c r="A303" s="39"/>
      <c r="B303" s="40"/>
      <c r="C303" s="209"/>
      <c r="D303" s="209"/>
      <c r="E303" s="209"/>
    </row>
    <row r="304" spans="1:5" ht="12.75">
      <c r="A304" s="39"/>
      <c r="B304" s="40"/>
      <c r="C304" s="209"/>
      <c r="D304" s="209"/>
      <c r="E304" s="209"/>
    </row>
    <row r="305" spans="1:5" ht="12.75">
      <c r="A305" s="39"/>
      <c r="B305" s="40"/>
      <c r="C305" s="209"/>
      <c r="D305" s="209"/>
      <c r="E305" s="209"/>
    </row>
    <row r="306" spans="1:5" ht="12.75">
      <c r="A306" s="39"/>
      <c r="B306" s="40"/>
      <c r="C306" s="209"/>
      <c r="D306" s="209"/>
      <c r="E306" s="209"/>
    </row>
    <row r="307" spans="1:5" ht="12.75">
      <c r="A307" s="39"/>
      <c r="B307" s="40"/>
      <c r="C307" s="209"/>
      <c r="D307" s="209"/>
      <c r="E307" s="209"/>
    </row>
    <row r="308" spans="1:5" ht="12.75">
      <c r="A308" s="39"/>
      <c r="B308" s="40"/>
      <c r="C308" s="209"/>
      <c r="D308" s="209"/>
      <c r="E308" s="209"/>
    </row>
    <row r="309" spans="1:5" ht="12.75">
      <c r="A309" s="39"/>
      <c r="B309" s="40"/>
      <c r="C309" s="209"/>
      <c r="D309" s="209"/>
      <c r="E309" s="209"/>
    </row>
    <row r="310" spans="1:5" ht="12.75">
      <c r="A310" s="39"/>
      <c r="B310" s="40"/>
      <c r="C310" s="209"/>
      <c r="D310" s="209"/>
      <c r="E310" s="209"/>
    </row>
    <row r="311" spans="1:5" ht="12.75">
      <c r="A311" s="39"/>
      <c r="B311" s="40"/>
      <c r="C311" s="209"/>
      <c r="D311" s="209"/>
      <c r="E311" s="209"/>
    </row>
    <row r="312" spans="1:5" ht="12.75">
      <c r="A312" s="39"/>
      <c r="B312" s="40"/>
      <c r="C312" s="209"/>
      <c r="D312" s="209"/>
      <c r="E312" s="209"/>
    </row>
    <row r="313" spans="1:5" ht="12.75">
      <c r="A313" s="39"/>
      <c r="B313" s="40"/>
      <c r="C313" s="209"/>
      <c r="D313" s="209"/>
      <c r="E313" s="209"/>
    </row>
    <row r="314" spans="1:5" ht="12.75">
      <c r="A314" s="39"/>
      <c r="B314" s="40"/>
      <c r="C314" s="209"/>
      <c r="D314" s="209"/>
      <c r="E314" s="209"/>
    </row>
    <row r="315" spans="1:5" ht="12.75">
      <c r="A315" s="39"/>
      <c r="B315" s="40"/>
      <c r="C315" s="209"/>
      <c r="D315" s="209"/>
      <c r="E315" s="209"/>
    </row>
    <row r="316" spans="1:5" ht="12.75">
      <c r="A316" s="39"/>
      <c r="B316" s="40"/>
      <c r="C316" s="209"/>
      <c r="D316" s="209"/>
      <c r="E316" s="209"/>
    </row>
    <row r="317" spans="1:5" ht="12.75">
      <c r="A317" s="39"/>
      <c r="B317" s="40"/>
      <c r="C317" s="209"/>
      <c r="D317" s="209"/>
      <c r="E317" s="209"/>
    </row>
    <row r="318" spans="1:5" ht="12.75">
      <c r="A318" s="39"/>
      <c r="B318" s="40"/>
      <c r="C318" s="209"/>
      <c r="D318" s="209"/>
      <c r="E318" s="209"/>
    </row>
    <row r="319" spans="1:5" ht="12.75">
      <c r="A319" s="39"/>
      <c r="B319" s="40"/>
      <c r="C319" s="209"/>
      <c r="D319" s="209"/>
      <c r="E319" s="209"/>
    </row>
    <row r="320" spans="1:5" ht="12.75">
      <c r="A320" s="39"/>
      <c r="B320" s="40"/>
      <c r="C320" s="209"/>
      <c r="D320" s="209"/>
      <c r="E320" s="209"/>
    </row>
    <row r="321" spans="1:5" ht="12.75">
      <c r="A321" s="39"/>
      <c r="B321" s="40"/>
      <c r="C321" s="209"/>
      <c r="D321" s="209"/>
      <c r="E321" s="209"/>
    </row>
    <row r="322" spans="1:5" ht="12.75">
      <c r="A322" s="39"/>
      <c r="B322" s="40"/>
      <c r="C322" s="209"/>
      <c r="D322" s="209"/>
      <c r="E322" s="209"/>
    </row>
    <row r="323" spans="1:5" ht="12.75">
      <c r="A323" s="39"/>
      <c r="B323" s="40"/>
      <c r="C323" s="209"/>
      <c r="D323" s="209"/>
      <c r="E323" s="209"/>
    </row>
    <row r="324" spans="1:5" ht="12.75">
      <c r="A324" s="39"/>
      <c r="B324" s="40"/>
      <c r="C324" s="209"/>
      <c r="D324" s="209"/>
      <c r="E324" s="209"/>
    </row>
    <row r="325" spans="1:5" ht="12.75">
      <c r="A325" s="39"/>
      <c r="B325" s="40"/>
      <c r="C325" s="209"/>
      <c r="D325" s="209"/>
      <c r="E325" s="209"/>
    </row>
    <row r="326" spans="1:5" ht="12.75">
      <c r="A326" s="39"/>
      <c r="B326" s="40"/>
      <c r="C326" s="209"/>
      <c r="D326" s="209"/>
      <c r="E326" s="209"/>
    </row>
    <row r="327" spans="1:5" ht="12.75">
      <c r="A327" s="39"/>
      <c r="B327" s="40"/>
      <c r="C327" s="209"/>
      <c r="D327" s="209"/>
      <c r="E327" s="209"/>
    </row>
    <row r="328" spans="1:5" ht="12.75">
      <c r="A328" s="39"/>
      <c r="B328" s="40"/>
      <c r="C328" s="209"/>
      <c r="D328" s="209"/>
      <c r="E328" s="209"/>
    </row>
    <row r="329" spans="1:5" ht="12.75">
      <c r="A329" s="39"/>
      <c r="B329" s="40"/>
      <c r="C329" s="209"/>
      <c r="D329" s="209"/>
      <c r="E329" s="209"/>
    </row>
    <row r="330" spans="1:5" ht="12.75">
      <c r="A330" s="39"/>
      <c r="B330" s="40"/>
      <c r="C330" s="209"/>
      <c r="D330" s="209"/>
      <c r="E330" s="209"/>
    </row>
    <row r="331" spans="1:5" ht="12.75">
      <c r="A331" s="39"/>
      <c r="B331" s="40"/>
      <c r="C331" s="209"/>
      <c r="D331" s="209"/>
      <c r="E331" s="209"/>
    </row>
    <row r="332" spans="1:5" ht="12.75">
      <c r="A332" s="39"/>
      <c r="B332" s="40"/>
      <c r="C332" s="209"/>
      <c r="D332" s="209"/>
      <c r="E332" s="209"/>
    </row>
    <row r="333" spans="1:5" ht="12.75">
      <c r="A333" s="39"/>
      <c r="B333" s="40"/>
      <c r="C333" s="209"/>
      <c r="D333" s="209"/>
      <c r="E333" s="209"/>
    </row>
    <row r="334" spans="1:5" ht="12.75">
      <c r="A334" s="39"/>
      <c r="B334" s="40"/>
      <c r="C334" s="209"/>
      <c r="D334" s="209"/>
      <c r="E334" s="209"/>
    </row>
    <row r="335" spans="1:5" ht="12.75">
      <c r="A335" s="39"/>
      <c r="B335" s="40"/>
      <c r="C335" s="209"/>
      <c r="D335" s="209"/>
      <c r="E335" s="209"/>
    </row>
    <row r="336" spans="1:5" ht="12.75">
      <c r="A336" s="39"/>
      <c r="B336" s="40"/>
      <c r="C336" s="209"/>
      <c r="D336" s="209"/>
      <c r="E336" s="209"/>
    </row>
    <row r="337" spans="1:5" ht="12.75">
      <c r="A337" s="39"/>
      <c r="B337" s="40"/>
      <c r="C337" s="209"/>
      <c r="D337" s="209"/>
      <c r="E337" s="209"/>
    </row>
    <row r="338" spans="1:5" ht="12.75">
      <c r="A338" s="39"/>
      <c r="B338" s="40"/>
      <c r="C338" s="209"/>
      <c r="D338" s="209"/>
      <c r="E338" s="209"/>
    </row>
    <row r="339" spans="1:5" ht="12.75">
      <c r="A339" s="39"/>
      <c r="B339" s="40"/>
      <c r="C339" s="209"/>
      <c r="D339" s="209"/>
      <c r="E339" s="209"/>
    </row>
    <row r="340" spans="1:5" ht="12.75">
      <c r="A340" s="39"/>
      <c r="B340" s="40"/>
      <c r="C340" s="209"/>
      <c r="D340" s="209"/>
      <c r="E340" s="209"/>
    </row>
    <row r="341" spans="1:5" ht="12.75">
      <c r="A341" s="39"/>
      <c r="B341" s="40"/>
      <c r="C341" s="209"/>
      <c r="D341" s="209"/>
      <c r="E341" s="209"/>
    </row>
    <row r="342" spans="1:5" ht="12.75">
      <c r="A342" s="39"/>
      <c r="B342" s="40"/>
      <c r="C342" s="209"/>
      <c r="D342" s="209"/>
      <c r="E342" s="209"/>
    </row>
    <row r="343" spans="1:5" ht="12.75">
      <c r="A343" s="39"/>
      <c r="B343" s="40"/>
      <c r="C343" s="209"/>
      <c r="D343" s="209"/>
      <c r="E343" s="209"/>
    </row>
    <row r="344" spans="1:5" ht="12.75">
      <c r="A344" s="39"/>
      <c r="B344" s="40"/>
      <c r="C344" s="209"/>
      <c r="D344" s="209"/>
      <c r="E344" s="209"/>
    </row>
    <row r="345" spans="1:5" ht="12.75">
      <c r="A345" s="39"/>
      <c r="B345" s="40"/>
      <c r="C345" s="209"/>
      <c r="D345" s="209"/>
      <c r="E345" s="209"/>
    </row>
    <row r="346" spans="1:5" ht="12.75">
      <c r="A346" s="39"/>
      <c r="B346" s="40"/>
      <c r="C346" s="209"/>
      <c r="D346" s="209"/>
      <c r="E346" s="209"/>
    </row>
    <row r="347" spans="1:5" ht="12.75">
      <c r="A347" s="39"/>
      <c r="B347" s="40"/>
      <c r="C347" s="209"/>
      <c r="D347" s="209"/>
      <c r="E347" s="209"/>
    </row>
    <row r="348" spans="1:5" ht="12.75">
      <c r="A348" s="39"/>
      <c r="B348" s="40"/>
      <c r="C348" s="209"/>
      <c r="D348" s="209"/>
      <c r="E348" s="209"/>
    </row>
    <row r="349" spans="1:5" ht="12.75">
      <c r="A349" s="39"/>
      <c r="B349" s="40"/>
      <c r="C349" s="209"/>
      <c r="D349" s="209"/>
      <c r="E349" s="209"/>
    </row>
    <row r="350" spans="1:5" ht="12.75">
      <c r="A350" s="39"/>
      <c r="B350" s="40"/>
      <c r="C350" s="209"/>
      <c r="D350" s="209"/>
      <c r="E350" s="209"/>
    </row>
    <row r="351" spans="1:5" ht="12.75">
      <c r="A351" s="39"/>
      <c r="B351" s="40"/>
      <c r="C351" s="209"/>
      <c r="D351" s="209"/>
      <c r="E351" s="209"/>
    </row>
    <row r="352" spans="1:5" ht="12.75">
      <c r="A352" s="39"/>
      <c r="B352" s="40"/>
      <c r="C352" s="209"/>
      <c r="D352" s="209"/>
      <c r="E352" s="209"/>
    </row>
    <row r="353" spans="1:5" ht="12.75">
      <c r="A353" s="39"/>
      <c r="B353" s="40"/>
      <c r="C353" s="209"/>
      <c r="D353" s="209"/>
      <c r="E353" s="209"/>
    </row>
    <row r="354" spans="1:5" ht="12.75">
      <c r="A354" s="39"/>
      <c r="B354" s="40"/>
      <c r="C354" s="209"/>
      <c r="D354" s="209"/>
      <c r="E354" s="209"/>
    </row>
    <row r="355" spans="1:5" ht="12.75">
      <c r="A355" s="39"/>
      <c r="B355" s="40"/>
      <c r="C355" s="209"/>
      <c r="D355" s="209"/>
      <c r="E355" s="209"/>
    </row>
    <row r="356" spans="1:5" ht="12.75">
      <c r="A356" s="39"/>
      <c r="B356" s="40"/>
      <c r="C356" s="209"/>
      <c r="D356" s="209"/>
      <c r="E356" s="209"/>
    </row>
    <row r="357" spans="1:5" ht="12.75">
      <c r="A357" s="39"/>
      <c r="B357" s="40"/>
      <c r="C357" s="209"/>
      <c r="D357" s="209"/>
      <c r="E357" s="209"/>
    </row>
    <row r="358" spans="1:5" ht="12.75">
      <c r="A358" s="39"/>
      <c r="B358" s="40"/>
      <c r="C358" s="209"/>
      <c r="D358" s="209"/>
      <c r="E358" s="209"/>
    </row>
    <row r="359" spans="1:5" ht="12.75">
      <c r="A359" s="39"/>
      <c r="B359" s="40"/>
      <c r="C359" s="209"/>
      <c r="D359" s="209"/>
      <c r="E359" s="209"/>
    </row>
    <row r="360" spans="1:5" ht="12.75">
      <c r="A360" s="39"/>
      <c r="B360" s="40"/>
      <c r="C360" s="209"/>
      <c r="D360" s="209"/>
      <c r="E360" s="209"/>
    </row>
    <row r="361" spans="1:5" ht="12.75">
      <c r="A361" s="39"/>
      <c r="B361" s="40"/>
      <c r="C361" s="209"/>
      <c r="D361" s="209"/>
      <c r="E361" s="209"/>
    </row>
    <row r="362" spans="1:5" ht="12.75">
      <c r="A362" s="39"/>
      <c r="B362" s="40"/>
      <c r="C362" s="209"/>
      <c r="D362" s="209"/>
      <c r="E362" s="209"/>
    </row>
    <row r="363" spans="1:5" ht="12.75">
      <c r="A363" s="39"/>
      <c r="B363" s="40"/>
      <c r="C363" s="209"/>
      <c r="D363" s="209"/>
      <c r="E363" s="209"/>
    </row>
    <row r="364" spans="1:5" ht="12.75">
      <c r="A364" s="39"/>
      <c r="B364" s="40"/>
      <c r="C364" s="209"/>
      <c r="D364" s="209"/>
      <c r="E364" s="209"/>
    </row>
    <row r="365" spans="1:5" ht="12.75">
      <c r="A365" s="39"/>
      <c r="B365" s="40"/>
      <c r="C365" s="209"/>
      <c r="D365" s="209"/>
      <c r="E365" s="209"/>
    </row>
    <row r="366" spans="1:5" ht="12.75">
      <c r="A366" s="39"/>
      <c r="B366" s="40"/>
      <c r="C366" s="209"/>
      <c r="D366" s="209"/>
      <c r="E366" s="209"/>
    </row>
    <row r="367" spans="1:5" ht="12.75">
      <c r="A367" s="39"/>
      <c r="B367" s="40"/>
      <c r="C367" s="209"/>
      <c r="D367" s="209"/>
      <c r="E367" s="209"/>
    </row>
    <row r="368" spans="1:5" ht="12.75">
      <c r="A368" s="39"/>
      <c r="B368" s="40"/>
      <c r="C368" s="209"/>
      <c r="D368" s="209"/>
      <c r="E368" s="209"/>
    </row>
    <row r="369" spans="1:5" ht="12.75">
      <c r="A369" s="39"/>
      <c r="B369" s="40"/>
      <c r="C369" s="209"/>
      <c r="D369" s="209"/>
      <c r="E369" s="209"/>
    </row>
    <row r="370" spans="1:5" ht="12.75">
      <c r="A370" s="39"/>
      <c r="B370" s="40"/>
      <c r="C370" s="209"/>
      <c r="D370" s="209"/>
      <c r="E370" s="209"/>
    </row>
    <row r="371" spans="1:5" ht="12.75">
      <c r="A371" s="39"/>
      <c r="B371" s="40"/>
      <c r="C371" s="209"/>
      <c r="D371" s="209"/>
      <c r="E371" s="209"/>
    </row>
    <row r="372" spans="1:5" ht="12.75">
      <c r="A372" s="39"/>
      <c r="B372" s="40"/>
      <c r="C372" s="209"/>
      <c r="D372" s="209"/>
      <c r="E372" s="209"/>
    </row>
    <row r="373" spans="1:5" ht="12.75">
      <c r="A373" s="39"/>
      <c r="B373" s="40"/>
      <c r="C373" s="209"/>
      <c r="D373" s="209"/>
      <c r="E373" s="209"/>
    </row>
    <row r="374" spans="1:5" ht="12.75">
      <c r="A374" s="39"/>
      <c r="B374" s="40"/>
      <c r="C374" s="209"/>
      <c r="D374" s="209"/>
      <c r="E374" s="209"/>
    </row>
    <row r="375" spans="1:5" ht="12.75">
      <c r="A375" s="39"/>
      <c r="B375" s="40"/>
      <c r="C375" s="209"/>
      <c r="D375" s="209"/>
      <c r="E375" s="209"/>
    </row>
    <row r="376" spans="1:5" ht="12.75">
      <c r="A376" s="39"/>
      <c r="B376" s="40"/>
      <c r="C376" s="209"/>
      <c r="D376" s="209"/>
      <c r="E376" s="209"/>
    </row>
    <row r="377" spans="1:5" ht="12.75">
      <c r="A377" s="39"/>
      <c r="B377" s="40"/>
      <c r="C377" s="209"/>
      <c r="D377" s="209"/>
      <c r="E377" s="209"/>
    </row>
    <row r="378" spans="1:5" ht="12.75">
      <c r="A378" s="39"/>
      <c r="B378" s="40"/>
      <c r="C378" s="209"/>
      <c r="D378" s="209"/>
      <c r="E378" s="209"/>
    </row>
    <row r="379" spans="1:5" ht="12.75">
      <c r="A379" s="39"/>
      <c r="B379" s="40"/>
      <c r="C379" s="209"/>
      <c r="D379" s="209"/>
      <c r="E379" s="209"/>
    </row>
    <row r="380" spans="1:5" ht="12.75">
      <c r="A380" s="39"/>
      <c r="B380" s="40"/>
      <c r="C380" s="209"/>
      <c r="D380" s="209"/>
      <c r="E380" s="209"/>
    </row>
    <row r="381" spans="1:5" ht="12.75">
      <c r="A381" s="39"/>
      <c r="B381" s="40"/>
      <c r="C381" s="209"/>
      <c r="D381" s="209"/>
      <c r="E381" s="209"/>
    </row>
    <row r="382" spans="1:5" ht="12.75">
      <c r="A382" s="39"/>
      <c r="B382" s="40"/>
      <c r="C382" s="209"/>
      <c r="D382" s="209"/>
      <c r="E382" s="209"/>
    </row>
    <row r="383" spans="1:5" ht="12.75">
      <c r="A383" s="39"/>
      <c r="B383" s="40"/>
      <c r="C383" s="209"/>
      <c r="D383" s="209"/>
      <c r="E383" s="209"/>
    </row>
    <row r="384" spans="1:5" ht="12.75">
      <c r="A384" s="39"/>
      <c r="B384" s="40"/>
      <c r="C384" s="209"/>
      <c r="D384" s="209"/>
      <c r="E384" s="209"/>
    </row>
    <row r="385" spans="1:5" ht="12.75">
      <c r="A385" s="39"/>
      <c r="B385" s="40"/>
      <c r="C385" s="209"/>
      <c r="D385" s="209"/>
      <c r="E385" s="209"/>
    </row>
    <row r="386" spans="1:5" ht="12.75">
      <c r="A386" s="39"/>
      <c r="B386" s="40"/>
      <c r="C386" s="209"/>
      <c r="D386" s="209"/>
      <c r="E386" s="209"/>
    </row>
    <row r="387" spans="1:5" ht="12.75">
      <c r="A387" s="39"/>
      <c r="B387" s="40"/>
      <c r="C387" s="209"/>
      <c r="D387" s="209"/>
      <c r="E387" s="209"/>
    </row>
    <row r="388" spans="1:5" ht="12.75">
      <c r="A388" s="39"/>
      <c r="B388" s="40"/>
      <c r="C388" s="209"/>
      <c r="D388" s="209"/>
      <c r="E388" s="209"/>
    </row>
    <row r="389" spans="1:5" ht="12.75">
      <c r="A389" s="39"/>
      <c r="B389" s="40"/>
      <c r="C389" s="209"/>
      <c r="D389" s="209"/>
      <c r="E389" s="209"/>
    </row>
    <row r="390" spans="1:5" ht="12.75">
      <c r="A390" s="39"/>
      <c r="B390" s="40"/>
      <c r="C390" s="209"/>
      <c r="D390" s="209"/>
      <c r="E390" s="209"/>
    </row>
    <row r="391" spans="1:5" ht="12.75">
      <c r="A391" s="39"/>
      <c r="B391" s="40"/>
      <c r="C391" s="209"/>
      <c r="D391" s="209"/>
      <c r="E391" s="209"/>
    </row>
    <row r="392" spans="1:5" ht="12.75">
      <c r="A392" s="39"/>
      <c r="B392" s="40"/>
      <c r="C392" s="209"/>
      <c r="D392" s="209"/>
      <c r="E392" s="209"/>
    </row>
    <row r="393" spans="1:5" ht="12.75">
      <c r="A393" s="39"/>
      <c r="B393" s="40"/>
      <c r="C393" s="209"/>
      <c r="D393" s="209"/>
      <c r="E393" s="209"/>
    </row>
    <row r="394" spans="1:5" ht="12.75">
      <c r="A394" s="39"/>
      <c r="B394" s="40"/>
      <c r="C394" s="209"/>
      <c r="D394" s="209"/>
      <c r="E394" s="209"/>
    </row>
    <row r="395" spans="1:5" ht="12.75">
      <c r="A395" s="39"/>
      <c r="B395" s="40"/>
      <c r="C395" s="209"/>
      <c r="D395" s="209"/>
      <c r="E395" s="209"/>
    </row>
    <row r="396" spans="1:5" ht="12.75">
      <c r="A396" s="39"/>
      <c r="B396" s="40"/>
      <c r="C396" s="209"/>
      <c r="D396" s="209"/>
      <c r="E396" s="209"/>
    </row>
    <row r="397" spans="1:5" ht="12.75">
      <c r="A397" s="39"/>
      <c r="B397" s="40"/>
      <c r="C397" s="209"/>
      <c r="D397" s="209"/>
      <c r="E397" s="209"/>
    </row>
    <row r="398" spans="1:5" ht="12.75">
      <c r="A398" s="39"/>
      <c r="B398" s="40"/>
      <c r="C398" s="209"/>
      <c r="D398" s="209"/>
      <c r="E398" s="209"/>
    </row>
    <row r="399" spans="1:5" ht="12.75">
      <c r="A399" s="39"/>
      <c r="B399" s="40"/>
      <c r="C399" s="209"/>
      <c r="D399" s="209"/>
      <c r="E399" s="209"/>
    </row>
    <row r="400" spans="1:5" ht="12.75">
      <c r="A400" s="39"/>
      <c r="B400" s="40"/>
      <c r="C400" s="209"/>
      <c r="D400" s="209"/>
      <c r="E400" s="209"/>
    </row>
    <row r="401" spans="1:5" ht="12.75">
      <c r="A401" s="39"/>
      <c r="B401" s="40"/>
      <c r="C401" s="209"/>
      <c r="D401" s="209"/>
      <c r="E401" s="209"/>
    </row>
    <row r="402" spans="1:5" ht="12.75">
      <c r="A402" s="39"/>
      <c r="B402" s="40"/>
      <c r="C402" s="209"/>
      <c r="D402" s="209"/>
      <c r="E402" s="209"/>
    </row>
    <row r="403" spans="1:5" ht="12.75">
      <c r="A403" s="39"/>
      <c r="B403" s="40"/>
      <c r="C403" s="209"/>
      <c r="D403" s="209"/>
      <c r="E403" s="209"/>
    </row>
    <row r="404" spans="1:5" ht="12.75">
      <c r="A404" s="39"/>
      <c r="B404" s="40"/>
      <c r="C404" s="209"/>
      <c r="D404" s="209"/>
      <c r="E404" s="209"/>
    </row>
    <row r="405" spans="1:5" ht="12.75">
      <c r="A405" s="39"/>
      <c r="B405" s="40"/>
      <c r="C405" s="209"/>
      <c r="D405" s="209"/>
      <c r="E405" s="209"/>
    </row>
    <row r="406" spans="1:5" ht="12.75">
      <c r="A406" s="39"/>
      <c r="B406" s="40"/>
      <c r="C406" s="209"/>
      <c r="D406" s="209"/>
      <c r="E406" s="209"/>
    </row>
    <row r="407" spans="1:5" ht="12.75">
      <c r="A407" s="39"/>
      <c r="B407" s="40"/>
      <c r="C407" s="209"/>
      <c r="D407" s="209"/>
      <c r="E407" s="209"/>
    </row>
    <row r="408" spans="1:5" ht="12.75">
      <c r="A408" s="39"/>
      <c r="B408" s="40"/>
      <c r="C408" s="209"/>
      <c r="D408" s="209"/>
      <c r="E408" s="209"/>
    </row>
    <row r="409" spans="1:5" ht="12.75">
      <c r="A409" s="39"/>
      <c r="B409" s="40"/>
      <c r="C409" s="209"/>
      <c r="D409" s="209"/>
      <c r="E409" s="209"/>
    </row>
    <row r="410" spans="1:5" ht="12.75">
      <c r="A410" s="39"/>
      <c r="B410" s="40"/>
      <c r="C410" s="209"/>
      <c r="D410" s="209"/>
      <c r="E410" s="209"/>
    </row>
    <row r="411" spans="1:5" ht="12.75">
      <c r="A411" s="39"/>
      <c r="B411" s="40"/>
      <c r="C411" s="209"/>
      <c r="D411" s="209"/>
      <c r="E411" s="209"/>
    </row>
    <row r="412" spans="1:5" ht="12.75">
      <c r="A412" s="39"/>
      <c r="B412" s="40"/>
      <c r="C412" s="209"/>
      <c r="D412" s="209"/>
      <c r="E412" s="209"/>
    </row>
    <row r="413" spans="1:5" ht="12.75">
      <c r="A413" s="39"/>
      <c r="B413" s="40"/>
      <c r="C413" s="209"/>
      <c r="D413" s="209"/>
      <c r="E413" s="209"/>
    </row>
    <row r="414" spans="1:5" ht="12.75">
      <c r="A414" s="39"/>
      <c r="B414" s="40"/>
      <c r="C414" s="209"/>
      <c r="D414" s="209"/>
      <c r="E414" s="209"/>
    </row>
    <row r="415" spans="1:5" ht="12.75">
      <c r="A415" s="39"/>
      <c r="B415" s="40"/>
      <c r="C415" s="209"/>
      <c r="D415" s="209"/>
      <c r="E415" s="209"/>
    </row>
    <row r="416" spans="1:5" ht="12.75">
      <c r="A416" s="39"/>
      <c r="B416" s="40"/>
      <c r="C416" s="209"/>
      <c r="D416" s="209"/>
      <c r="E416" s="209"/>
    </row>
    <row r="417" spans="1:5" ht="12.75">
      <c r="A417" s="39"/>
      <c r="B417" s="40"/>
      <c r="C417" s="209"/>
      <c r="D417" s="209"/>
      <c r="E417" s="209"/>
    </row>
    <row r="418" spans="1:5" ht="12.75">
      <c r="A418" s="39"/>
      <c r="B418" s="40"/>
      <c r="C418" s="209"/>
      <c r="D418" s="209"/>
      <c r="E418" s="209"/>
    </row>
    <row r="419" spans="1:5" ht="12.75">
      <c r="A419" s="39"/>
      <c r="B419" s="40"/>
      <c r="C419" s="209"/>
      <c r="D419" s="209"/>
      <c r="E419" s="209"/>
    </row>
    <row r="420" spans="1:5" ht="12.75">
      <c r="A420" s="39"/>
      <c r="B420" s="40"/>
      <c r="C420" s="209"/>
      <c r="D420" s="209"/>
      <c r="E420" s="209"/>
    </row>
    <row r="421" spans="1:5" ht="12.75">
      <c r="A421" s="39"/>
      <c r="B421" s="40"/>
      <c r="C421" s="209"/>
      <c r="D421" s="209"/>
      <c r="E421" s="209"/>
    </row>
    <row r="422" spans="1:5" ht="12.75">
      <c r="A422" s="39"/>
      <c r="B422" s="40"/>
      <c r="C422" s="209"/>
      <c r="D422" s="209"/>
      <c r="E422" s="209"/>
    </row>
    <row r="423" spans="1:5" ht="12.75">
      <c r="A423" s="39"/>
      <c r="B423" s="40"/>
      <c r="C423" s="209"/>
      <c r="D423" s="209"/>
      <c r="E423" s="209"/>
    </row>
    <row r="424" spans="1:5" ht="12.75">
      <c r="A424" s="39"/>
      <c r="B424" s="40"/>
      <c r="C424" s="209"/>
      <c r="D424" s="209"/>
      <c r="E424" s="209"/>
    </row>
    <row r="425" spans="1:5" ht="12.75">
      <c r="A425" s="39"/>
      <c r="B425" s="40"/>
      <c r="C425" s="209"/>
      <c r="D425" s="209"/>
      <c r="E425" s="209"/>
    </row>
    <row r="426" spans="1:5" ht="12.75">
      <c r="A426" s="39"/>
      <c r="B426" s="40"/>
      <c r="C426" s="209"/>
      <c r="D426" s="209"/>
      <c r="E426" s="209"/>
    </row>
    <row r="427" spans="1:5" ht="12.75">
      <c r="A427" s="39"/>
      <c r="B427" s="40"/>
      <c r="C427" s="209"/>
      <c r="D427" s="209"/>
      <c r="E427" s="209"/>
    </row>
    <row r="428" spans="1:5" ht="12.75">
      <c r="A428" s="39"/>
      <c r="B428" s="40"/>
      <c r="C428" s="209"/>
      <c r="D428" s="209"/>
      <c r="E428" s="209"/>
    </row>
    <row r="429" spans="1:5" ht="12.75">
      <c r="A429" s="39"/>
      <c r="B429" s="40"/>
      <c r="C429" s="209"/>
      <c r="D429" s="209"/>
      <c r="E429" s="209"/>
    </row>
    <row r="430" spans="1:5" ht="12.75">
      <c r="A430" s="39"/>
      <c r="B430" s="40"/>
      <c r="C430" s="209"/>
      <c r="D430" s="209"/>
      <c r="E430" s="209"/>
    </row>
    <row r="431" spans="1:5" ht="12.75">
      <c r="A431" s="39"/>
      <c r="B431" s="40"/>
      <c r="C431" s="209"/>
      <c r="D431" s="209"/>
      <c r="E431" s="209"/>
    </row>
    <row r="432" spans="1:5" ht="12.75">
      <c r="A432" s="39"/>
      <c r="B432" s="40"/>
      <c r="C432" s="209"/>
      <c r="D432" s="209"/>
      <c r="E432" s="209"/>
    </row>
    <row r="433" spans="1:5" ht="12.75">
      <c r="A433" s="39"/>
      <c r="B433" s="40"/>
      <c r="C433" s="209"/>
      <c r="D433" s="209"/>
      <c r="E433" s="209"/>
    </row>
    <row r="434" spans="1:5" ht="12.75">
      <c r="A434" s="39"/>
      <c r="B434" s="40"/>
      <c r="C434" s="209"/>
      <c r="D434" s="209"/>
      <c r="E434" s="209"/>
    </row>
    <row r="435" spans="1:5" ht="12.75">
      <c r="A435" s="39"/>
      <c r="B435" s="40"/>
      <c r="C435" s="209"/>
      <c r="D435" s="209"/>
      <c r="E435" s="209"/>
    </row>
    <row r="436" spans="1:5" ht="12.75">
      <c r="A436" s="39"/>
      <c r="B436" s="40"/>
      <c r="C436" s="209"/>
      <c r="D436" s="209"/>
      <c r="E436" s="209"/>
    </row>
    <row r="437" spans="1:5" ht="12.75">
      <c r="A437" s="39"/>
      <c r="B437" s="40"/>
      <c r="C437" s="209"/>
      <c r="D437" s="209"/>
      <c r="E437" s="209"/>
    </row>
    <row r="438" spans="1:5" ht="12.75">
      <c r="A438" s="39"/>
      <c r="B438" s="40"/>
      <c r="C438" s="209"/>
      <c r="D438" s="209"/>
      <c r="E438" s="209"/>
    </row>
    <row r="439" spans="1:5" ht="12.75">
      <c r="A439" s="39"/>
      <c r="B439" s="40"/>
      <c r="C439" s="209"/>
      <c r="D439" s="209"/>
      <c r="E439" s="209"/>
    </row>
    <row r="440" spans="1:5" ht="12.75">
      <c r="A440" s="39"/>
      <c r="B440" s="40"/>
      <c r="C440" s="209"/>
      <c r="D440" s="209"/>
      <c r="E440" s="209"/>
    </row>
    <row r="441" spans="1:5" ht="12.75">
      <c r="A441" s="39"/>
      <c r="B441" s="40"/>
      <c r="C441" s="209"/>
      <c r="D441" s="209"/>
      <c r="E441" s="209"/>
    </row>
    <row r="442" spans="1:5" ht="12.75">
      <c r="A442" s="39"/>
      <c r="B442" s="40"/>
      <c r="C442" s="209"/>
      <c r="D442" s="209"/>
      <c r="E442" s="209"/>
    </row>
    <row r="443" spans="1:5" ht="12.75">
      <c r="A443" s="39"/>
      <c r="B443" s="40"/>
      <c r="C443" s="209"/>
      <c r="D443" s="209"/>
      <c r="E443" s="209"/>
    </row>
    <row r="444" spans="1:5" ht="12.75">
      <c r="A444" s="39"/>
      <c r="B444" s="40"/>
      <c r="C444" s="209"/>
      <c r="D444" s="209"/>
      <c r="E444" s="209"/>
    </row>
    <row r="445" spans="1:5" ht="12.75">
      <c r="A445" s="39"/>
      <c r="B445" s="40"/>
      <c r="C445" s="209"/>
      <c r="D445" s="209"/>
      <c r="E445" s="209"/>
    </row>
    <row r="446" spans="1:5" ht="12.75">
      <c r="A446" s="39"/>
      <c r="B446" s="40"/>
      <c r="C446" s="209"/>
      <c r="D446" s="209"/>
      <c r="E446" s="209"/>
    </row>
    <row r="447" spans="1:5" ht="12.75">
      <c r="A447" s="39"/>
      <c r="B447" s="40"/>
      <c r="C447" s="209"/>
      <c r="D447" s="209"/>
      <c r="E447" s="209"/>
    </row>
    <row r="448" spans="1:5" ht="12.75">
      <c r="A448" s="39"/>
      <c r="B448" s="40"/>
      <c r="C448" s="209"/>
      <c r="D448" s="209"/>
      <c r="E448" s="209"/>
    </row>
    <row r="449" spans="1:5" ht="12.75">
      <c r="A449" s="39"/>
      <c r="B449" s="40"/>
      <c r="C449" s="209"/>
      <c r="D449" s="209"/>
      <c r="E449" s="209"/>
    </row>
    <row r="450" spans="1:5" ht="12.75">
      <c r="A450" s="39"/>
      <c r="B450" s="40"/>
      <c r="C450" s="209"/>
      <c r="D450" s="209"/>
      <c r="E450" s="209"/>
    </row>
    <row r="451" spans="1:5" ht="12.75">
      <c r="A451" s="39"/>
      <c r="B451" s="40"/>
      <c r="C451" s="209"/>
      <c r="D451" s="209"/>
      <c r="E451" s="209"/>
    </row>
    <row r="452" spans="1:5" ht="12.75">
      <c r="A452" s="39"/>
      <c r="B452" s="40"/>
      <c r="C452" s="209"/>
      <c r="D452" s="209"/>
      <c r="E452" s="209"/>
    </row>
    <row r="453" spans="1:5" ht="12.75">
      <c r="A453" s="39"/>
      <c r="B453" s="40"/>
      <c r="C453" s="209"/>
      <c r="D453" s="209"/>
      <c r="E453" s="209"/>
    </row>
    <row r="454" spans="1:5" ht="12.75">
      <c r="A454" s="39"/>
      <c r="B454" s="40"/>
      <c r="C454" s="209"/>
      <c r="D454" s="209"/>
      <c r="E454" s="209"/>
    </row>
    <row r="455" spans="1:5" ht="12.75">
      <c r="A455" s="39"/>
      <c r="B455" s="40"/>
      <c r="C455" s="209"/>
      <c r="D455" s="209"/>
      <c r="E455" s="209"/>
    </row>
    <row r="456" spans="1:5" ht="12.75">
      <c r="A456" s="39"/>
      <c r="B456" s="40"/>
      <c r="C456" s="209"/>
      <c r="D456" s="209"/>
      <c r="E456" s="209"/>
    </row>
    <row r="457" spans="1:5" ht="12.75">
      <c r="A457" s="39"/>
      <c r="B457" s="40"/>
      <c r="C457" s="209"/>
      <c r="D457" s="209"/>
      <c r="E457" s="209"/>
    </row>
    <row r="458" spans="1:5" ht="12.75">
      <c r="A458" s="39"/>
      <c r="B458" s="40"/>
      <c r="C458" s="209"/>
      <c r="D458" s="209"/>
      <c r="E458" s="209"/>
    </row>
    <row r="459" spans="1:5" ht="12.75">
      <c r="A459" s="39"/>
      <c r="B459" s="40"/>
      <c r="C459" s="209"/>
      <c r="D459" s="209"/>
      <c r="E459" s="209"/>
    </row>
    <row r="460" spans="1:5" ht="12.75">
      <c r="A460" s="39"/>
      <c r="B460" s="40"/>
      <c r="C460" s="209"/>
      <c r="D460" s="209"/>
      <c r="E460" s="209"/>
    </row>
    <row r="461" spans="1:5" ht="12.75">
      <c r="A461" s="39"/>
      <c r="B461" s="40"/>
      <c r="C461" s="209"/>
      <c r="D461" s="209"/>
      <c r="E461" s="209"/>
    </row>
    <row r="462" spans="1:5" ht="12.75">
      <c r="A462" s="39"/>
      <c r="B462" s="40"/>
      <c r="C462" s="209"/>
      <c r="D462" s="209"/>
      <c r="E462" s="209"/>
    </row>
    <row r="463" spans="1:5" ht="12.75">
      <c r="A463" s="39"/>
      <c r="B463" s="40"/>
      <c r="C463" s="209"/>
      <c r="D463" s="209"/>
      <c r="E463" s="209"/>
    </row>
    <row r="464" spans="1:5" ht="12.75">
      <c r="A464" s="39"/>
      <c r="B464" s="40"/>
      <c r="C464" s="209"/>
      <c r="D464" s="209"/>
      <c r="E464" s="209"/>
    </row>
    <row r="465" spans="1:5" ht="12.75">
      <c r="A465" s="39"/>
      <c r="B465" s="40"/>
      <c r="C465" s="209"/>
      <c r="D465" s="209"/>
      <c r="E465" s="209"/>
    </row>
    <row r="466" spans="1:5" ht="12.75">
      <c r="A466" s="39"/>
      <c r="B466" s="40"/>
      <c r="C466" s="209"/>
      <c r="D466" s="209"/>
      <c r="E466" s="209"/>
    </row>
    <row r="467" spans="1:5" ht="12.75">
      <c r="A467" s="39"/>
      <c r="B467" s="40"/>
      <c r="C467" s="209"/>
      <c r="D467" s="209"/>
      <c r="E467" s="209"/>
    </row>
    <row r="468" spans="1:5" ht="12.75">
      <c r="A468" s="39"/>
      <c r="B468" s="40"/>
      <c r="C468" s="209"/>
      <c r="D468" s="209"/>
      <c r="E468" s="209"/>
    </row>
    <row r="469" spans="1:5" ht="12.75">
      <c r="A469" s="39"/>
      <c r="B469" s="40"/>
      <c r="C469" s="209"/>
      <c r="D469" s="209"/>
      <c r="E469" s="209"/>
    </row>
    <row r="470" spans="1:5" ht="12.75">
      <c r="A470" s="39"/>
      <c r="B470" s="40"/>
      <c r="C470" s="209"/>
      <c r="D470" s="209"/>
      <c r="E470" s="209"/>
    </row>
    <row r="471" spans="1:5" ht="12.75">
      <c r="A471" s="39"/>
      <c r="B471" s="40"/>
      <c r="C471" s="209"/>
      <c r="D471" s="209"/>
      <c r="E471" s="209"/>
    </row>
    <row r="472" spans="1:5" ht="12.75">
      <c r="A472" s="39"/>
      <c r="B472" s="40"/>
      <c r="C472" s="209"/>
      <c r="D472" s="209"/>
      <c r="E472" s="209"/>
    </row>
    <row r="473" spans="1:5" ht="12.75">
      <c r="A473" s="39"/>
      <c r="B473" s="40"/>
      <c r="C473" s="209"/>
      <c r="D473" s="209"/>
      <c r="E473" s="209"/>
    </row>
    <row r="474" spans="1:5" ht="12.75">
      <c r="A474" s="39"/>
      <c r="B474" s="40"/>
      <c r="C474" s="209"/>
      <c r="D474" s="209"/>
      <c r="E474" s="209"/>
    </row>
    <row r="475" spans="1:5" ht="12.75">
      <c r="A475" s="39"/>
      <c r="B475" s="40"/>
      <c r="C475" s="209"/>
      <c r="D475" s="209"/>
      <c r="E475" s="209"/>
    </row>
    <row r="476" spans="1:5" ht="12.75">
      <c r="A476" s="39"/>
      <c r="B476" s="40"/>
      <c r="C476" s="209"/>
      <c r="D476" s="209"/>
      <c r="E476" s="209"/>
    </row>
    <row r="477" spans="1:5" ht="12.75">
      <c r="A477" s="39"/>
      <c r="B477" s="40"/>
      <c r="C477" s="209"/>
      <c r="D477" s="209"/>
      <c r="E477" s="209"/>
    </row>
    <row r="478" spans="1:5" ht="12.75">
      <c r="A478" s="39"/>
      <c r="B478" s="40"/>
      <c r="C478" s="209"/>
      <c r="D478" s="209"/>
      <c r="E478" s="209"/>
    </row>
    <row r="479" spans="1:5" ht="12.75">
      <c r="A479" s="39"/>
      <c r="B479" s="40"/>
      <c r="C479" s="209"/>
      <c r="D479" s="209"/>
      <c r="E479" s="209"/>
    </row>
    <row r="480" spans="1:5" ht="12.75">
      <c r="A480" s="39"/>
      <c r="B480" s="40"/>
      <c r="C480" s="209"/>
      <c r="D480" s="209"/>
      <c r="E480" s="209"/>
    </row>
    <row r="481" spans="1:5" ht="12.75">
      <c r="A481" s="39"/>
      <c r="B481" s="40"/>
      <c r="C481" s="209"/>
      <c r="D481" s="209"/>
      <c r="E481" s="209"/>
    </row>
    <row r="482" spans="1:5" ht="12.75">
      <c r="A482" s="39"/>
      <c r="B482" s="40"/>
      <c r="C482" s="209"/>
      <c r="D482" s="209"/>
      <c r="E482" s="209"/>
    </row>
    <row r="483" spans="1:5" ht="12.75">
      <c r="A483" s="39"/>
      <c r="B483" s="40"/>
      <c r="C483" s="209"/>
      <c r="D483" s="209"/>
      <c r="E483" s="209"/>
    </row>
    <row r="484" spans="1:5" ht="12.75">
      <c r="A484" s="39"/>
      <c r="B484" s="40"/>
      <c r="C484" s="209"/>
      <c r="D484" s="209"/>
      <c r="E484" s="209"/>
    </row>
    <row r="485" spans="1:5" ht="12.75">
      <c r="A485" s="39"/>
      <c r="B485" s="40"/>
      <c r="C485" s="209"/>
      <c r="D485" s="209"/>
      <c r="E485" s="209"/>
    </row>
    <row r="486" spans="1:5" ht="12.75">
      <c r="A486" s="39"/>
      <c r="B486" s="40"/>
      <c r="C486" s="209"/>
      <c r="D486" s="209"/>
      <c r="E486" s="209"/>
    </row>
    <row r="487" spans="1:5" ht="12.75">
      <c r="A487" s="39"/>
      <c r="B487" s="40"/>
      <c r="C487" s="209"/>
      <c r="D487" s="209"/>
      <c r="E487" s="209"/>
    </row>
    <row r="488" spans="1:5" ht="12.75">
      <c r="A488" s="39"/>
      <c r="B488" s="40"/>
      <c r="C488" s="209"/>
      <c r="D488" s="209"/>
      <c r="E488" s="209"/>
    </row>
    <row r="489" spans="1:5" ht="12.75">
      <c r="A489" s="39"/>
      <c r="B489" s="40"/>
      <c r="C489" s="209"/>
      <c r="D489" s="209"/>
      <c r="E489" s="209"/>
    </row>
    <row r="490" spans="1:5" ht="12.75">
      <c r="A490" s="39"/>
      <c r="B490" s="40"/>
      <c r="C490" s="209"/>
      <c r="D490" s="209"/>
      <c r="E490" s="209"/>
    </row>
    <row r="491" spans="1:5" ht="12.75">
      <c r="A491" s="39"/>
      <c r="B491" s="40"/>
      <c r="C491" s="209"/>
      <c r="D491" s="209"/>
      <c r="E491" s="209"/>
    </row>
    <row r="492" spans="1:5" ht="12.75">
      <c r="A492" s="39"/>
      <c r="B492" s="40"/>
      <c r="C492" s="209"/>
      <c r="D492" s="209"/>
      <c r="E492" s="209"/>
    </row>
    <row r="493" spans="1:5" ht="12.75">
      <c r="A493" s="39"/>
      <c r="B493" s="40"/>
      <c r="C493" s="209"/>
      <c r="D493" s="209"/>
      <c r="E493" s="209"/>
    </row>
    <row r="494" spans="1:5" ht="12.75">
      <c r="A494" s="39"/>
      <c r="B494" s="40"/>
      <c r="C494" s="209"/>
      <c r="D494" s="209"/>
      <c r="E494" s="209"/>
    </row>
    <row r="495" spans="1:5" ht="12.75">
      <c r="A495" s="39"/>
      <c r="B495" s="40"/>
      <c r="C495" s="209"/>
      <c r="D495" s="209"/>
      <c r="E495" s="209"/>
    </row>
    <row r="496" spans="1:5" ht="12.75">
      <c r="A496" s="39"/>
      <c r="B496" s="40"/>
      <c r="C496" s="209"/>
      <c r="D496" s="209"/>
      <c r="E496" s="209"/>
    </row>
    <row r="497" spans="1:5" ht="12.75">
      <c r="A497" s="39"/>
      <c r="B497" s="40"/>
      <c r="C497" s="209"/>
      <c r="D497" s="209"/>
      <c r="E497" s="209"/>
    </row>
    <row r="498" spans="1:5" ht="12.75">
      <c r="A498" s="39"/>
      <c r="B498" s="40"/>
      <c r="C498" s="209"/>
      <c r="D498" s="209"/>
      <c r="E498" s="209"/>
    </row>
    <row r="499" spans="1:5" ht="12.75">
      <c r="A499" s="39"/>
      <c r="B499" s="40"/>
      <c r="C499" s="209"/>
      <c r="D499" s="209"/>
      <c r="E499" s="209"/>
    </row>
    <row r="500" spans="1:5" ht="12.75">
      <c r="A500" s="39"/>
      <c r="B500" s="40"/>
      <c r="C500" s="209"/>
      <c r="D500" s="209"/>
      <c r="E500" s="209"/>
    </row>
    <row r="501" spans="1:5" ht="12.75">
      <c r="A501" s="39"/>
      <c r="B501" s="40"/>
      <c r="C501" s="209"/>
      <c r="D501" s="209"/>
      <c r="E501" s="209"/>
    </row>
    <row r="502" spans="1:5" ht="12.75">
      <c r="A502" s="39"/>
      <c r="B502" s="40"/>
      <c r="C502" s="209"/>
      <c r="D502" s="209"/>
      <c r="E502" s="209"/>
    </row>
    <row r="503" spans="1:5" ht="12.75">
      <c r="A503" s="39"/>
      <c r="B503" s="40"/>
      <c r="C503" s="209"/>
      <c r="D503" s="209"/>
      <c r="E503" s="209"/>
    </row>
    <row r="504" spans="1:5" ht="12.75">
      <c r="A504" s="39"/>
      <c r="B504" s="40"/>
      <c r="C504" s="209"/>
      <c r="D504" s="209"/>
      <c r="E504" s="209"/>
    </row>
    <row r="505" spans="1:5" ht="12.75">
      <c r="A505" s="39"/>
      <c r="B505" s="40"/>
      <c r="C505" s="209"/>
      <c r="D505" s="209"/>
      <c r="E505" s="209"/>
    </row>
    <row r="506" spans="1:5" ht="12.75">
      <c r="A506" s="39"/>
      <c r="B506" s="40"/>
      <c r="C506" s="209"/>
      <c r="D506" s="209"/>
      <c r="E506" s="209"/>
    </row>
    <row r="507" spans="1:5" ht="12.75">
      <c r="A507" s="39"/>
      <c r="B507" s="40"/>
      <c r="C507" s="209"/>
      <c r="D507" s="209"/>
      <c r="E507" s="209"/>
    </row>
    <row r="508" spans="1:5" ht="12.75">
      <c r="A508" s="39"/>
      <c r="B508" s="40"/>
      <c r="C508" s="209"/>
      <c r="D508" s="209"/>
      <c r="E508" s="209"/>
    </row>
    <row r="509" spans="1:5" ht="12.75">
      <c r="A509" s="39"/>
      <c r="B509" s="40"/>
      <c r="C509" s="209"/>
      <c r="D509" s="209"/>
      <c r="E509" s="209"/>
    </row>
    <row r="510" spans="1:5" ht="12.75">
      <c r="A510" s="39"/>
      <c r="B510" s="40"/>
      <c r="C510" s="209"/>
      <c r="D510" s="209"/>
      <c r="E510" s="209"/>
    </row>
    <row r="511" spans="1:5" ht="12.75">
      <c r="A511" s="39"/>
      <c r="B511" s="40"/>
      <c r="C511" s="209"/>
      <c r="D511" s="209"/>
      <c r="E511" s="209"/>
    </row>
    <row r="512" spans="1:5" ht="12.75">
      <c r="A512" s="39"/>
      <c r="B512" s="40"/>
      <c r="C512" s="209"/>
      <c r="D512" s="209"/>
      <c r="E512" s="209"/>
    </row>
    <row r="513" spans="1:5" ht="12.75">
      <c r="A513" s="39"/>
      <c r="B513" s="40"/>
      <c r="C513" s="209"/>
      <c r="D513" s="209"/>
      <c r="E513" s="209"/>
    </row>
    <row r="514" spans="1:5" ht="12.75">
      <c r="A514" s="39"/>
      <c r="B514" s="40"/>
      <c r="C514" s="209"/>
      <c r="D514" s="209"/>
      <c r="E514" s="209"/>
    </row>
    <row r="515" spans="1:5" ht="12.75">
      <c r="A515" s="39"/>
      <c r="B515" s="40"/>
      <c r="C515" s="209"/>
      <c r="D515" s="209"/>
      <c r="E515" s="209"/>
    </row>
    <row r="516" spans="1:5" ht="12.75">
      <c r="A516" s="39"/>
      <c r="B516" s="40"/>
      <c r="C516" s="209"/>
      <c r="D516" s="209"/>
      <c r="E516" s="209"/>
    </row>
    <row r="517" spans="1:5" ht="12.75">
      <c r="A517" s="39"/>
      <c r="B517" s="40"/>
      <c r="C517" s="209"/>
      <c r="D517" s="209"/>
      <c r="E517" s="209"/>
    </row>
    <row r="518" spans="1:5" ht="12.75">
      <c r="A518" s="39"/>
      <c r="B518" s="40"/>
      <c r="C518" s="209"/>
      <c r="D518" s="209"/>
      <c r="E518" s="209"/>
    </row>
    <row r="519" spans="1:5" ht="12.75">
      <c r="A519" s="39"/>
      <c r="B519" s="40"/>
      <c r="C519" s="209"/>
      <c r="D519" s="209"/>
      <c r="E519" s="209"/>
    </row>
    <row r="520" spans="1:5" ht="12.75">
      <c r="A520" s="39"/>
      <c r="B520" s="40"/>
      <c r="C520" s="209"/>
      <c r="D520" s="209"/>
      <c r="E520" s="209"/>
    </row>
    <row r="521" spans="1:5" ht="12.75">
      <c r="A521" s="39"/>
      <c r="B521" s="40"/>
      <c r="C521" s="209"/>
      <c r="D521" s="209"/>
      <c r="E521" s="209"/>
    </row>
    <row r="522" spans="1:5" ht="12.75">
      <c r="A522" s="39"/>
      <c r="B522" s="40"/>
      <c r="C522" s="209"/>
      <c r="D522" s="209"/>
      <c r="E522" s="209"/>
    </row>
    <row r="523" spans="1:5" ht="12.75">
      <c r="A523" s="39"/>
      <c r="B523" s="40"/>
      <c r="C523" s="209"/>
      <c r="D523" s="209"/>
      <c r="E523" s="209"/>
    </row>
    <row r="524" spans="1:5" ht="12.75">
      <c r="A524" s="39"/>
      <c r="B524" s="40"/>
      <c r="C524" s="209"/>
      <c r="D524" s="209"/>
      <c r="E524" s="209"/>
    </row>
    <row r="525" spans="1:5" ht="12.75">
      <c r="A525" s="39"/>
      <c r="B525" s="40"/>
      <c r="C525" s="209"/>
      <c r="D525" s="209"/>
      <c r="E525" s="209"/>
    </row>
    <row r="526" spans="1:5" ht="12.75">
      <c r="A526" s="39"/>
      <c r="B526" s="40"/>
      <c r="C526" s="209"/>
      <c r="D526" s="209"/>
      <c r="E526" s="209"/>
    </row>
    <row r="527" spans="1:5" ht="12.75">
      <c r="A527" s="39"/>
      <c r="B527" s="40"/>
      <c r="C527" s="209"/>
      <c r="D527" s="209"/>
      <c r="E527" s="209"/>
    </row>
    <row r="528" spans="1:5" ht="12.75">
      <c r="A528" s="39"/>
      <c r="B528" s="40"/>
      <c r="C528" s="209"/>
      <c r="D528" s="209"/>
      <c r="E528" s="209"/>
    </row>
    <row r="529" spans="1:5" ht="12.75">
      <c r="A529" s="39"/>
      <c r="B529" s="40"/>
      <c r="C529" s="209"/>
      <c r="D529" s="209"/>
      <c r="E529" s="209"/>
    </row>
    <row r="530" spans="1:5" ht="12.75">
      <c r="A530" s="39"/>
      <c r="B530" s="40"/>
      <c r="C530" s="209"/>
      <c r="D530" s="209"/>
      <c r="E530" s="209"/>
    </row>
    <row r="531" spans="1:5" ht="12.75">
      <c r="A531" s="39"/>
      <c r="B531" s="40"/>
      <c r="C531" s="209"/>
      <c r="D531" s="209"/>
      <c r="E531" s="209"/>
    </row>
    <row r="532" spans="1:5" ht="12.75">
      <c r="A532" s="39"/>
      <c r="B532" s="40"/>
      <c r="C532" s="209"/>
      <c r="D532" s="209"/>
      <c r="E532" s="209"/>
    </row>
    <row r="533" spans="1:5" ht="12.75">
      <c r="A533" s="39"/>
      <c r="B533" s="40"/>
      <c r="C533" s="209"/>
      <c r="D533" s="209"/>
      <c r="E533" s="209"/>
    </row>
    <row r="534" spans="1:5" ht="12.75">
      <c r="A534" s="39"/>
      <c r="B534" s="40"/>
      <c r="C534" s="209"/>
      <c r="D534" s="209"/>
      <c r="E534" s="209"/>
    </row>
    <row r="535" spans="1:5" ht="12.75">
      <c r="A535" s="39"/>
      <c r="B535" s="40"/>
      <c r="C535" s="209"/>
      <c r="D535" s="209"/>
      <c r="E535" s="209"/>
    </row>
    <row r="536" spans="1:5" ht="12.75">
      <c r="A536" s="39"/>
      <c r="B536" s="40"/>
      <c r="C536" s="209"/>
      <c r="D536" s="209"/>
      <c r="E536" s="209"/>
    </row>
    <row r="537" spans="1:5" ht="12.75">
      <c r="A537" s="39"/>
      <c r="B537" s="40"/>
      <c r="C537" s="209"/>
      <c r="D537" s="209"/>
      <c r="E537" s="209"/>
    </row>
    <row r="538" spans="1:5" ht="12.75">
      <c r="A538" s="39"/>
      <c r="B538" s="40"/>
      <c r="C538" s="209"/>
      <c r="D538" s="209"/>
      <c r="E538" s="209"/>
    </row>
    <row r="539" spans="1:5" ht="12.75">
      <c r="A539" s="39"/>
      <c r="B539" s="40"/>
      <c r="C539" s="209"/>
      <c r="D539" s="209"/>
      <c r="E539" s="209"/>
    </row>
    <row r="540" spans="1:5" ht="12.75">
      <c r="A540" s="39"/>
      <c r="B540" s="40"/>
      <c r="C540" s="209"/>
      <c r="D540" s="209"/>
      <c r="E540" s="209"/>
    </row>
    <row r="541" spans="1:5" ht="12.75">
      <c r="A541" s="39"/>
      <c r="B541" s="40"/>
      <c r="C541" s="209"/>
      <c r="D541" s="209"/>
      <c r="E541" s="209"/>
    </row>
    <row r="542" spans="1:5" ht="12.75">
      <c r="A542" s="39"/>
      <c r="B542" s="40"/>
      <c r="C542" s="209"/>
      <c r="D542" s="209"/>
      <c r="E542" s="209"/>
    </row>
    <row r="543" spans="1:5" ht="12.75">
      <c r="A543" s="39"/>
      <c r="B543" s="40"/>
      <c r="C543" s="209"/>
      <c r="D543" s="209"/>
      <c r="E543" s="209"/>
    </row>
    <row r="544" spans="1:5" ht="12.75">
      <c r="A544" s="39"/>
      <c r="B544" s="40"/>
      <c r="C544" s="209"/>
      <c r="D544" s="209"/>
      <c r="E544" s="209"/>
    </row>
    <row r="545" spans="1:5" ht="12.75">
      <c r="A545" s="39"/>
      <c r="B545" s="40"/>
      <c r="C545" s="209"/>
      <c r="D545" s="209"/>
      <c r="E545" s="209"/>
    </row>
    <row r="546" spans="1:5" ht="12.75">
      <c r="A546" s="39"/>
      <c r="B546" s="40"/>
      <c r="C546" s="209"/>
      <c r="D546" s="209"/>
      <c r="E546" s="209"/>
    </row>
    <row r="547" spans="1:5" ht="12.75">
      <c r="A547" s="39"/>
      <c r="B547" s="40"/>
      <c r="C547" s="209"/>
      <c r="D547" s="209"/>
      <c r="E547" s="209"/>
    </row>
    <row r="548" spans="1:5" ht="12.75">
      <c r="A548" s="39"/>
      <c r="B548" s="40"/>
      <c r="C548" s="209"/>
      <c r="D548" s="209"/>
      <c r="E548" s="209"/>
    </row>
    <row r="549" spans="1:5" ht="12.75">
      <c r="A549" s="39"/>
      <c r="B549" s="40"/>
      <c r="C549" s="209"/>
      <c r="D549" s="209"/>
      <c r="E549" s="209"/>
    </row>
    <row r="550" spans="1:5" ht="12.75">
      <c r="A550" s="39"/>
      <c r="B550" s="40"/>
      <c r="C550" s="209"/>
      <c r="D550" s="209"/>
      <c r="E550" s="209"/>
    </row>
    <row r="551" spans="1:5" ht="12.75">
      <c r="A551" s="39"/>
      <c r="B551" s="40"/>
      <c r="C551" s="209"/>
      <c r="D551" s="209"/>
      <c r="E551" s="209"/>
    </row>
    <row r="552" spans="1:5" ht="12.75">
      <c r="A552" s="39"/>
      <c r="B552" s="40"/>
      <c r="C552" s="209"/>
      <c r="D552" s="209"/>
      <c r="E552" s="209"/>
    </row>
    <row r="553" spans="1:5" ht="12.75">
      <c r="A553" s="39"/>
      <c r="B553" s="40"/>
      <c r="C553" s="209"/>
      <c r="D553" s="209"/>
      <c r="E553" s="209"/>
    </row>
    <row r="554" spans="1:5" ht="12.75">
      <c r="A554" s="39"/>
      <c r="B554" s="40"/>
      <c r="C554" s="209"/>
      <c r="D554" s="209"/>
      <c r="E554" s="209"/>
    </row>
    <row r="555" spans="1:5" ht="12.75">
      <c r="A555" s="39"/>
      <c r="B555" s="40"/>
      <c r="C555" s="209"/>
      <c r="D555" s="209"/>
      <c r="E555" s="209"/>
    </row>
    <row r="556" spans="1:5" ht="12.75">
      <c r="A556" s="39"/>
      <c r="B556" s="40"/>
      <c r="C556" s="209"/>
      <c r="D556" s="209"/>
      <c r="E556" s="209"/>
    </row>
    <row r="557" spans="1:5" ht="12.75">
      <c r="A557" s="39"/>
      <c r="B557" s="40"/>
      <c r="C557" s="209"/>
      <c r="D557" s="209"/>
      <c r="E557" s="209"/>
    </row>
    <row r="558" spans="1:5" ht="12.75">
      <c r="A558" s="39"/>
      <c r="B558" s="40"/>
      <c r="C558" s="209"/>
      <c r="D558" s="209"/>
      <c r="E558" s="209"/>
    </row>
    <row r="559" spans="1:5" ht="12.75">
      <c r="A559" s="39"/>
      <c r="B559" s="40"/>
      <c r="C559" s="209"/>
      <c r="D559" s="209"/>
      <c r="E559" s="209"/>
    </row>
    <row r="560" spans="1:5" ht="12.75">
      <c r="A560" s="39"/>
      <c r="B560" s="40"/>
      <c r="C560" s="209"/>
      <c r="D560" s="209"/>
      <c r="E560" s="209"/>
    </row>
    <row r="561" spans="1:5" ht="12.75">
      <c r="A561" s="39"/>
      <c r="B561" s="40"/>
      <c r="C561" s="209"/>
      <c r="D561" s="209"/>
      <c r="E561" s="209"/>
    </row>
    <row r="562" spans="1:5" ht="12.75">
      <c r="A562" s="39"/>
      <c r="B562" s="40"/>
      <c r="C562" s="209"/>
      <c r="D562" s="209"/>
      <c r="E562" s="209"/>
    </row>
    <row r="563" spans="1:5" ht="12.75">
      <c r="A563" s="39"/>
      <c r="B563" s="40"/>
      <c r="C563" s="209"/>
      <c r="D563" s="209"/>
      <c r="E563" s="209"/>
    </row>
    <row r="564" spans="1:5" ht="12.75">
      <c r="A564" s="39"/>
      <c r="B564" s="40"/>
      <c r="C564" s="209"/>
      <c r="D564" s="209"/>
      <c r="E564" s="209"/>
    </row>
    <row r="565" spans="1:5" ht="12.75">
      <c r="A565" s="39"/>
      <c r="B565" s="40"/>
      <c r="C565" s="209"/>
      <c r="D565" s="209"/>
      <c r="E565" s="209"/>
    </row>
    <row r="566" spans="1:5" ht="12.75">
      <c r="A566" s="39"/>
      <c r="B566" s="40"/>
      <c r="C566" s="209"/>
      <c r="D566" s="209"/>
      <c r="E566" s="209"/>
    </row>
    <row r="567" spans="1:5" ht="12.75">
      <c r="A567" s="39"/>
      <c r="B567" s="40"/>
      <c r="C567" s="209"/>
      <c r="D567" s="209"/>
      <c r="E567" s="209"/>
    </row>
    <row r="568" spans="1:5" ht="12.75">
      <c r="A568" s="39"/>
      <c r="B568" s="40"/>
      <c r="C568" s="209"/>
      <c r="D568" s="209"/>
      <c r="E568" s="209"/>
    </row>
    <row r="569" spans="1:5" ht="12.75">
      <c r="A569" s="39"/>
      <c r="B569" s="40"/>
      <c r="C569" s="209"/>
      <c r="D569" s="209"/>
      <c r="E569" s="209"/>
    </row>
    <row r="570" spans="1:5" ht="12.75">
      <c r="A570" s="39"/>
      <c r="B570" s="40"/>
      <c r="C570" s="209"/>
      <c r="D570" s="209"/>
      <c r="E570" s="209"/>
    </row>
    <row r="571" spans="1:5" ht="12.75">
      <c r="A571" s="39"/>
      <c r="B571" s="40"/>
      <c r="C571" s="209"/>
      <c r="D571" s="209"/>
      <c r="E571" s="209"/>
    </row>
    <row r="572" spans="1:5" ht="12.75">
      <c r="A572" s="39"/>
      <c r="B572" s="40"/>
      <c r="C572" s="209"/>
      <c r="D572" s="209"/>
      <c r="E572" s="209"/>
    </row>
    <row r="573" spans="1:5" ht="12.75">
      <c r="A573" s="39"/>
      <c r="B573" s="40"/>
      <c r="C573" s="209"/>
      <c r="D573" s="209"/>
      <c r="E573" s="209"/>
    </row>
    <row r="574" spans="1:5" ht="12.75">
      <c r="A574" s="39"/>
      <c r="B574" s="40"/>
      <c r="C574" s="209"/>
      <c r="D574" s="209"/>
      <c r="E574" s="209"/>
    </row>
    <row r="575" spans="1:5" ht="12.75">
      <c r="A575" s="39"/>
      <c r="B575" s="40"/>
      <c r="C575" s="209"/>
      <c r="D575" s="209"/>
      <c r="E575" s="209"/>
    </row>
    <row r="576" spans="1:5" ht="12.75">
      <c r="A576" s="39"/>
      <c r="B576" s="40"/>
      <c r="C576" s="209"/>
      <c r="D576" s="209"/>
      <c r="E576" s="209"/>
    </row>
    <row r="577" spans="1:5" ht="12.75">
      <c r="A577" s="39"/>
      <c r="B577" s="40"/>
      <c r="C577" s="209"/>
      <c r="D577" s="209"/>
      <c r="E577" s="209"/>
    </row>
    <row r="578" spans="1:5" ht="12.75">
      <c r="A578" s="39"/>
      <c r="B578" s="40"/>
      <c r="C578" s="209"/>
      <c r="D578" s="209"/>
      <c r="E578" s="209"/>
    </row>
    <row r="579" spans="1:5" ht="12.75">
      <c r="A579" s="39"/>
      <c r="B579" s="40"/>
      <c r="C579" s="209"/>
      <c r="D579" s="209"/>
      <c r="E579" s="209"/>
    </row>
    <row r="580" spans="1:5" ht="12.75">
      <c r="A580" s="39"/>
      <c r="B580" s="40"/>
      <c r="C580" s="209"/>
      <c r="D580" s="209"/>
      <c r="E580" s="209"/>
    </row>
    <row r="581" spans="1:5" ht="12.75">
      <c r="A581" s="39"/>
      <c r="B581" s="40"/>
      <c r="C581" s="209"/>
      <c r="D581" s="209"/>
      <c r="E581" s="209"/>
    </row>
    <row r="582" spans="1:5" ht="12.75">
      <c r="A582" s="39"/>
      <c r="B582" s="40"/>
      <c r="C582" s="209"/>
      <c r="D582" s="209"/>
      <c r="E582" s="209"/>
    </row>
    <row r="583" spans="1:5" ht="12.75">
      <c r="A583" s="39"/>
      <c r="B583" s="40"/>
      <c r="C583" s="209"/>
      <c r="D583" s="209"/>
      <c r="E583" s="209"/>
    </row>
    <row r="584" spans="1:5" ht="12.75">
      <c r="A584" s="39"/>
      <c r="B584" s="40"/>
      <c r="C584" s="209"/>
      <c r="D584" s="209"/>
      <c r="E584" s="209"/>
    </row>
    <row r="585" spans="1:5" ht="12.75">
      <c r="A585" s="39"/>
      <c r="B585" s="40"/>
      <c r="C585" s="209"/>
      <c r="D585" s="209"/>
      <c r="E585" s="209"/>
    </row>
    <row r="586" spans="1:5" ht="12.75">
      <c r="A586" s="39"/>
      <c r="B586" s="40"/>
      <c r="C586" s="209"/>
      <c r="D586" s="209"/>
      <c r="E586" s="209"/>
    </row>
    <row r="587" spans="1:5" ht="12.75">
      <c r="A587" s="39"/>
      <c r="B587" s="40"/>
      <c r="C587" s="209"/>
      <c r="D587" s="209"/>
      <c r="E587" s="209"/>
    </row>
    <row r="588" spans="1:5" ht="12.75">
      <c r="A588" s="39"/>
      <c r="B588" s="40"/>
      <c r="C588" s="209"/>
      <c r="D588" s="209"/>
      <c r="E588" s="209"/>
    </row>
    <row r="589" spans="1:5" ht="12.75">
      <c r="A589" s="39"/>
      <c r="B589" s="40"/>
      <c r="C589" s="209"/>
      <c r="D589" s="209"/>
      <c r="E589" s="209"/>
    </row>
    <row r="590" spans="1:5" ht="12.75">
      <c r="A590" s="39"/>
      <c r="B590" s="40"/>
      <c r="C590" s="209"/>
      <c r="D590" s="209"/>
      <c r="E590" s="209"/>
    </row>
    <row r="591" spans="1:5" ht="12.75">
      <c r="A591" s="39"/>
      <c r="B591" s="40"/>
      <c r="C591" s="209"/>
      <c r="D591" s="209"/>
      <c r="E591" s="209"/>
    </row>
    <row r="592" spans="1:5" ht="12.75">
      <c r="A592" s="39"/>
      <c r="B592" s="40"/>
      <c r="C592" s="209"/>
      <c r="D592" s="209"/>
      <c r="E592" s="209"/>
    </row>
    <row r="593" spans="1:5" ht="12.75">
      <c r="A593" s="39"/>
      <c r="B593" s="40"/>
      <c r="C593" s="209"/>
      <c r="D593" s="209"/>
      <c r="E593" s="209"/>
    </row>
    <row r="594" spans="1:5" ht="12.75">
      <c r="A594" s="39"/>
      <c r="B594" s="40"/>
      <c r="C594" s="209"/>
      <c r="D594" s="209"/>
      <c r="E594" s="209"/>
    </row>
    <row r="595" spans="1:5" ht="12.75">
      <c r="A595" s="39"/>
      <c r="B595" s="40"/>
      <c r="C595" s="209"/>
      <c r="D595" s="209"/>
      <c r="E595" s="209"/>
    </row>
    <row r="596" spans="1:5" ht="12.75">
      <c r="A596" s="39"/>
      <c r="B596" s="40"/>
      <c r="C596" s="209"/>
      <c r="D596" s="209"/>
      <c r="E596" s="209"/>
    </row>
    <row r="597" spans="1:5" ht="12.75">
      <c r="A597" s="39"/>
      <c r="B597" s="40"/>
      <c r="C597" s="209"/>
      <c r="D597" s="209"/>
      <c r="E597" s="209"/>
    </row>
    <row r="598" spans="1:5" ht="12.75">
      <c r="A598" s="39"/>
      <c r="B598" s="40"/>
      <c r="C598" s="209"/>
      <c r="D598" s="209"/>
      <c r="E598" s="209"/>
    </row>
    <row r="599" spans="1:5" ht="12.75">
      <c r="A599" s="39"/>
      <c r="B599" s="40"/>
      <c r="C599" s="209"/>
      <c r="D599" s="209"/>
      <c r="E599" s="209"/>
    </row>
    <row r="600" spans="1:5" ht="12.75">
      <c r="A600" s="39"/>
      <c r="B600" s="40"/>
      <c r="C600" s="209"/>
      <c r="D600" s="209"/>
      <c r="E600" s="209"/>
    </row>
    <row r="601" spans="1:5" ht="12.75">
      <c r="A601" s="39"/>
      <c r="B601" s="40"/>
      <c r="C601" s="209"/>
      <c r="D601" s="209"/>
      <c r="E601" s="209"/>
    </row>
    <row r="602" spans="1:5" ht="12.75">
      <c r="A602" s="39"/>
      <c r="B602" s="40"/>
      <c r="C602" s="209"/>
      <c r="D602" s="209"/>
      <c r="E602" s="209"/>
    </row>
    <row r="603" spans="1:5" ht="12.75">
      <c r="A603" s="39"/>
      <c r="B603" s="40"/>
      <c r="C603" s="209"/>
      <c r="D603" s="209"/>
      <c r="E603" s="209"/>
    </row>
    <row r="604" spans="1:5" ht="12.75">
      <c r="A604" s="39"/>
      <c r="B604" s="40"/>
      <c r="C604" s="209"/>
      <c r="D604" s="209"/>
      <c r="E604" s="209"/>
    </row>
    <row r="605" spans="1:5" ht="12.75">
      <c r="A605" s="39"/>
      <c r="B605" s="40"/>
      <c r="C605" s="209"/>
      <c r="D605" s="209"/>
      <c r="E605" s="209"/>
    </row>
    <row r="606" spans="1:5" ht="12.75">
      <c r="A606" s="39"/>
      <c r="B606" s="40"/>
      <c r="C606" s="209"/>
      <c r="D606" s="209"/>
      <c r="E606" s="209"/>
    </row>
    <row r="607" spans="1:5" ht="12.75">
      <c r="A607" s="39"/>
      <c r="B607" s="40"/>
      <c r="C607" s="209"/>
      <c r="D607" s="209"/>
      <c r="E607" s="209"/>
    </row>
    <row r="608" spans="1:5" ht="12.75">
      <c r="A608" s="39"/>
      <c r="B608" s="40"/>
      <c r="C608" s="209"/>
      <c r="D608" s="209"/>
      <c r="E608" s="209"/>
    </row>
    <row r="609" spans="1:5" ht="12.75">
      <c r="A609" s="39"/>
      <c r="B609" s="40"/>
      <c r="C609" s="209"/>
      <c r="D609" s="209"/>
      <c r="E609" s="209"/>
    </row>
    <row r="610" spans="1:5" ht="12.75">
      <c r="A610" s="39"/>
      <c r="B610" s="40"/>
      <c r="C610" s="209"/>
      <c r="D610" s="209"/>
      <c r="E610" s="209"/>
    </row>
    <row r="611" spans="1:5" ht="12.75">
      <c r="A611" s="39"/>
      <c r="B611" s="40"/>
      <c r="C611" s="209"/>
      <c r="D611" s="209"/>
      <c r="E611" s="209"/>
    </row>
    <row r="612" spans="1:5" ht="12.75">
      <c r="A612" s="39"/>
      <c r="B612" s="40"/>
      <c r="C612" s="209"/>
      <c r="D612" s="209"/>
      <c r="E612" s="209"/>
    </row>
    <row r="613" spans="1:5" ht="12.75">
      <c r="A613" s="39"/>
      <c r="B613" s="40"/>
      <c r="C613" s="209"/>
      <c r="D613" s="209"/>
      <c r="E613" s="209"/>
    </row>
    <row r="614" spans="1:5" ht="12.75">
      <c r="A614" s="39"/>
      <c r="B614" s="40"/>
      <c r="C614" s="209"/>
      <c r="D614" s="209"/>
      <c r="E614" s="209"/>
    </row>
    <row r="615" spans="1:5" ht="12.75">
      <c r="A615" s="39"/>
      <c r="B615" s="40"/>
      <c r="C615" s="209"/>
      <c r="D615" s="209"/>
      <c r="E615" s="209"/>
    </row>
    <row r="616" spans="1:5" ht="12.75">
      <c r="A616" s="39"/>
      <c r="B616" s="40"/>
      <c r="C616" s="209"/>
      <c r="D616" s="209"/>
      <c r="E616" s="209"/>
    </row>
    <row r="617" spans="1:5" ht="12.75">
      <c r="A617" s="39"/>
      <c r="B617" s="40"/>
      <c r="C617" s="209"/>
      <c r="D617" s="209"/>
      <c r="E617" s="209"/>
    </row>
    <row r="618" spans="1:5" ht="12.75">
      <c r="A618" s="39"/>
      <c r="B618" s="40"/>
      <c r="C618" s="209"/>
      <c r="D618" s="209"/>
      <c r="E618" s="209"/>
    </row>
    <row r="619" spans="1:5" ht="12.75">
      <c r="A619" s="39"/>
      <c r="B619" s="40"/>
      <c r="C619" s="209"/>
      <c r="D619" s="209"/>
      <c r="E619" s="209"/>
    </row>
    <row r="620" spans="1:5" ht="12.75">
      <c r="A620" s="39"/>
      <c r="B620" s="40"/>
      <c r="C620" s="209"/>
      <c r="D620" s="209"/>
      <c r="E620" s="209"/>
    </row>
    <row r="621" spans="1:5" ht="12.75">
      <c r="A621" s="39"/>
      <c r="B621" s="40"/>
      <c r="C621" s="209"/>
      <c r="D621" s="209"/>
      <c r="E621" s="209"/>
    </row>
    <row r="622" spans="1:5" ht="12.75">
      <c r="A622" s="39"/>
      <c r="B622" s="40"/>
      <c r="C622" s="209"/>
      <c r="D622" s="209"/>
      <c r="E622" s="209"/>
    </row>
    <row r="623" spans="1:5" ht="12.75">
      <c r="A623" s="39"/>
      <c r="B623" s="40"/>
      <c r="C623" s="209"/>
      <c r="D623" s="209"/>
      <c r="E623" s="209"/>
    </row>
    <row r="624" spans="1:5" ht="12.75">
      <c r="A624" s="39"/>
      <c r="B624" s="40"/>
      <c r="C624" s="209"/>
      <c r="D624" s="209"/>
      <c r="E624" s="209"/>
    </row>
    <row r="625" spans="1:5" ht="12.75">
      <c r="A625" s="39"/>
      <c r="B625" s="40"/>
      <c r="C625" s="209"/>
      <c r="D625" s="209"/>
      <c r="E625" s="209"/>
    </row>
    <row r="626" spans="1:5" ht="12.75">
      <c r="A626" s="39"/>
      <c r="B626" s="40"/>
      <c r="C626" s="209"/>
      <c r="D626" s="209"/>
      <c r="E626" s="209"/>
    </row>
    <row r="627" spans="1:5" ht="12.75">
      <c r="A627" s="39"/>
      <c r="B627" s="40"/>
      <c r="C627" s="209"/>
      <c r="D627" s="209"/>
      <c r="E627" s="209"/>
    </row>
    <row r="628" spans="1:5" ht="12.75">
      <c r="A628" s="39"/>
      <c r="B628" s="40"/>
      <c r="C628" s="209"/>
      <c r="D628" s="209"/>
      <c r="E628" s="209"/>
    </row>
    <row r="629" spans="1:5" ht="12.75">
      <c r="A629" s="39"/>
      <c r="B629" s="40"/>
      <c r="C629" s="209"/>
      <c r="D629" s="209"/>
      <c r="E629" s="209"/>
    </row>
    <row r="630" spans="1:5" ht="12.75">
      <c r="A630" s="39"/>
      <c r="B630" s="40"/>
      <c r="C630" s="209"/>
      <c r="D630" s="209"/>
      <c r="E630" s="209"/>
    </row>
    <row r="631" spans="1:5" ht="12.75">
      <c r="A631" s="39"/>
      <c r="B631" s="40"/>
      <c r="C631" s="209"/>
      <c r="D631" s="209"/>
      <c r="E631" s="209"/>
    </row>
    <row r="632" spans="1:5" ht="12.75">
      <c r="A632" s="39"/>
      <c r="B632" s="40"/>
      <c r="C632" s="209"/>
      <c r="D632" s="209"/>
      <c r="E632" s="209"/>
    </row>
    <row r="633" spans="1:5" ht="12.75">
      <c r="A633" s="39"/>
      <c r="B633" s="40"/>
      <c r="C633" s="209"/>
      <c r="D633" s="209"/>
      <c r="E633" s="209"/>
    </row>
    <row r="634" spans="1:5" ht="12.75">
      <c r="A634" s="39"/>
      <c r="B634" s="40"/>
      <c r="C634" s="209"/>
      <c r="D634" s="209"/>
      <c r="E634" s="209"/>
    </row>
    <row r="635" spans="1:5" ht="12.75">
      <c r="A635" s="39"/>
      <c r="B635" s="40"/>
      <c r="C635" s="209"/>
      <c r="D635" s="209"/>
      <c r="E635" s="209"/>
    </row>
    <row r="636" spans="1:5" ht="12.75">
      <c r="A636" s="39"/>
      <c r="B636" s="40"/>
      <c r="C636" s="209"/>
      <c r="D636" s="209"/>
      <c r="E636" s="209"/>
    </row>
    <row r="637" spans="1:5" ht="12.75">
      <c r="A637" s="39"/>
      <c r="B637" s="40"/>
      <c r="C637" s="209"/>
      <c r="D637" s="209"/>
      <c r="E637" s="209"/>
    </row>
    <row r="638" spans="1:5" ht="12.75">
      <c r="A638" s="39"/>
      <c r="B638" s="40"/>
      <c r="C638" s="209"/>
      <c r="D638" s="209"/>
      <c r="E638" s="209"/>
    </row>
    <row r="639" spans="1:5" ht="12.75">
      <c r="A639" s="39"/>
      <c r="B639" s="40"/>
      <c r="C639" s="209"/>
      <c r="D639" s="209"/>
      <c r="E639" s="209"/>
    </row>
    <row r="640" spans="1:5" ht="12.75">
      <c r="A640" s="39"/>
      <c r="B640" s="40"/>
      <c r="C640" s="209"/>
      <c r="D640" s="209"/>
      <c r="E640" s="209"/>
    </row>
    <row r="641" spans="1:5" ht="12.75">
      <c r="A641" s="39"/>
      <c r="B641" s="40"/>
      <c r="C641" s="209"/>
      <c r="D641" s="209"/>
      <c r="E641" s="209"/>
    </row>
    <row r="642" spans="1:5" ht="12.75">
      <c r="A642" s="39"/>
      <c r="B642" s="40"/>
      <c r="C642" s="209"/>
      <c r="D642" s="209"/>
      <c r="E642" s="209"/>
    </row>
    <row r="643" spans="1:5" ht="12.75">
      <c r="A643" s="39"/>
      <c r="B643" s="40"/>
      <c r="C643" s="209"/>
      <c r="D643" s="209"/>
      <c r="E643" s="209"/>
    </row>
    <row r="644" spans="1:5" ht="12.75">
      <c r="A644" s="39"/>
      <c r="B644" s="40"/>
      <c r="C644" s="209"/>
      <c r="D644" s="209"/>
      <c r="E644" s="209"/>
    </row>
    <row r="645" spans="1:5" ht="12.75">
      <c r="A645" s="39"/>
      <c r="B645" s="40"/>
      <c r="C645" s="209"/>
      <c r="D645" s="209"/>
      <c r="E645" s="209"/>
    </row>
    <row r="646" spans="1:5" ht="12.75">
      <c r="A646" s="39"/>
      <c r="B646" s="40"/>
      <c r="C646" s="209"/>
      <c r="D646" s="209"/>
      <c r="E646" s="209"/>
    </row>
    <row r="647" spans="1:5" ht="12.75">
      <c r="A647" s="39"/>
      <c r="B647" s="40"/>
      <c r="C647" s="209"/>
      <c r="D647" s="209"/>
      <c r="E647" s="209"/>
    </row>
    <row r="648" spans="1:5" ht="12.75">
      <c r="A648" s="39"/>
      <c r="B648" s="40"/>
      <c r="C648" s="209"/>
      <c r="D648" s="209"/>
      <c r="E648" s="209"/>
    </row>
    <row r="649" spans="1:5" ht="12.75">
      <c r="A649" s="39"/>
      <c r="B649" s="40"/>
      <c r="C649" s="209"/>
      <c r="D649" s="209"/>
      <c r="E649" s="209"/>
    </row>
    <row r="650" spans="1:5" ht="12.75">
      <c r="A650" s="39"/>
      <c r="B650" s="40"/>
      <c r="C650" s="209"/>
      <c r="D650" s="209"/>
      <c r="E650" s="209"/>
    </row>
    <row r="651" spans="1:5" ht="12.75">
      <c r="A651" s="39"/>
      <c r="B651" s="40"/>
      <c r="C651" s="209"/>
      <c r="D651" s="209"/>
      <c r="E651" s="209"/>
    </row>
    <row r="652" spans="1:5" ht="12.75">
      <c r="A652" s="39"/>
      <c r="B652" s="40"/>
      <c r="C652" s="209"/>
      <c r="D652" s="209"/>
      <c r="E652" s="209"/>
    </row>
    <row r="653" spans="1:5" ht="12.75">
      <c r="A653" s="39"/>
      <c r="B653" s="40"/>
      <c r="C653" s="209"/>
      <c r="D653" s="209"/>
      <c r="E653" s="209"/>
    </row>
    <row r="654" spans="1:5" ht="12.75">
      <c r="A654" s="39"/>
      <c r="B654" s="40"/>
      <c r="C654" s="209"/>
      <c r="D654" s="209"/>
      <c r="E654" s="209"/>
    </row>
    <row r="655" spans="1:5" ht="12.75">
      <c r="A655" s="39"/>
      <c r="B655" s="40"/>
      <c r="C655" s="209"/>
      <c r="D655" s="209"/>
      <c r="E655" s="209"/>
    </row>
    <row r="656" spans="1:5" ht="12.75">
      <c r="A656" s="39"/>
      <c r="B656" s="40"/>
      <c r="C656" s="209"/>
      <c r="D656" s="209"/>
      <c r="E656" s="209"/>
    </row>
    <row r="657" spans="1:5" ht="12.75">
      <c r="A657" s="39"/>
      <c r="B657" s="40"/>
      <c r="C657" s="209"/>
      <c r="D657" s="209"/>
      <c r="E657" s="209"/>
    </row>
    <row r="658" spans="1:5" ht="12.75">
      <c r="A658" s="39"/>
      <c r="B658" s="40"/>
      <c r="C658" s="209"/>
      <c r="D658" s="209"/>
      <c r="E658" s="209"/>
    </row>
    <row r="659" spans="1:5" ht="12.75">
      <c r="A659" s="39"/>
      <c r="B659" s="40"/>
      <c r="C659" s="209"/>
      <c r="D659" s="209"/>
      <c r="E659" s="209"/>
    </row>
    <row r="660" spans="1:5" ht="12.75">
      <c r="A660" s="39"/>
      <c r="B660" s="40"/>
      <c r="C660" s="209"/>
      <c r="D660" s="209"/>
      <c r="E660" s="209"/>
    </row>
    <row r="661" spans="1:5" ht="12.75">
      <c r="A661" s="39"/>
      <c r="B661" s="40"/>
      <c r="C661" s="209"/>
      <c r="D661" s="209"/>
      <c r="E661" s="209"/>
    </row>
    <row r="662" spans="1:5" ht="12.75">
      <c r="A662" s="39"/>
      <c r="B662" s="40"/>
      <c r="C662" s="209"/>
      <c r="D662" s="209"/>
      <c r="E662" s="209"/>
    </row>
    <row r="663" spans="1:5" ht="12.75">
      <c r="A663" s="39"/>
      <c r="B663" s="40"/>
      <c r="C663" s="209"/>
      <c r="D663" s="209"/>
      <c r="E663" s="209"/>
    </row>
    <row r="664" spans="1:5" ht="12.75">
      <c r="A664" s="39"/>
      <c r="B664" s="40"/>
      <c r="C664" s="209"/>
      <c r="D664" s="209"/>
      <c r="E664" s="209"/>
    </row>
    <row r="665" spans="1:5" ht="12.75">
      <c r="A665" s="39"/>
      <c r="B665" s="40"/>
      <c r="C665" s="209"/>
      <c r="D665" s="209"/>
      <c r="E665" s="209"/>
    </row>
    <row r="666" spans="1:5" ht="12.75">
      <c r="A666" s="39"/>
      <c r="B666" s="40"/>
      <c r="C666" s="209"/>
      <c r="D666" s="209"/>
      <c r="E666" s="209"/>
    </row>
    <row r="667" spans="1:5" ht="12.75">
      <c r="A667" s="39"/>
      <c r="B667" s="40"/>
      <c r="C667" s="209"/>
      <c r="D667" s="209"/>
      <c r="E667" s="209"/>
    </row>
    <row r="668" spans="1:5" ht="12.75">
      <c r="A668" s="39"/>
      <c r="B668" s="40"/>
      <c r="C668" s="209"/>
      <c r="D668" s="209"/>
      <c r="E668" s="209"/>
    </row>
    <row r="669" spans="1:5" ht="12.75">
      <c r="A669" s="39"/>
      <c r="B669" s="40"/>
      <c r="C669" s="209"/>
      <c r="D669" s="209"/>
      <c r="E669" s="209"/>
    </row>
    <row r="670" spans="1:5" ht="12.75">
      <c r="A670" s="39"/>
      <c r="B670" s="40"/>
      <c r="C670" s="209"/>
      <c r="D670" s="209"/>
      <c r="E670" s="209"/>
    </row>
    <row r="671" spans="1:5" ht="12.75">
      <c r="A671" s="39"/>
      <c r="B671" s="40"/>
      <c r="C671" s="209"/>
      <c r="D671" s="209"/>
      <c r="E671" s="209"/>
    </row>
    <row r="672" spans="1:5" ht="12.75">
      <c r="A672" s="39"/>
      <c r="B672" s="40"/>
      <c r="C672" s="209"/>
      <c r="D672" s="209"/>
      <c r="E672" s="209"/>
    </row>
    <row r="673" spans="1:5" ht="12.75">
      <c r="A673" s="39"/>
      <c r="B673" s="40"/>
      <c r="C673" s="209"/>
      <c r="D673" s="209"/>
      <c r="E673" s="209"/>
    </row>
    <row r="674" spans="1:5" ht="12.75">
      <c r="A674" s="39"/>
      <c r="B674" s="40"/>
      <c r="C674" s="209"/>
      <c r="D674" s="209"/>
      <c r="E674" s="209"/>
    </row>
    <row r="675" spans="1:5" ht="12.75">
      <c r="A675" s="39"/>
      <c r="B675" s="40"/>
      <c r="C675" s="209"/>
      <c r="D675" s="209"/>
      <c r="E675" s="209"/>
    </row>
    <row r="676" spans="1:5" ht="12.75">
      <c r="A676" s="39"/>
      <c r="B676" s="40"/>
      <c r="C676" s="209"/>
      <c r="D676" s="209"/>
      <c r="E676" s="209"/>
    </row>
    <row r="677" spans="1:5" ht="12.75">
      <c r="A677" s="39"/>
      <c r="B677" s="40"/>
      <c r="C677" s="209"/>
      <c r="D677" s="209"/>
      <c r="E677" s="209"/>
    </row>
    <row r="678" spans="1:5" ht="12.75">
      <c r="A678" s="39"/>
      <c r="B678" s="40"/>
      <c r="C678" s="209"/>
      <c r="D678" s="209"/>
      <c r="E678" s="209"/>
    </row>
    <row r="679" spans="1:5" ht="12.75">
      <c r="A679" s="39"/>
      <c r="B679" s="40"/>
      <c r="C679" s="209"/>
      <c r="D679" s="209"/>
      <c r="E679" s="209"/>
    </row>
    <row r="680" spans="1:5" ht="12.75">
      <c r="A680" s="39"/>
      <c r="B680" s="40"/>
      <c r="C680" s="209"/>
      <c r="D680" s="209"/>
      <c r="E680" s="209"/>
    </row>
    <row r="681" spans="1:5" ht="12.75">
      <c r="A681" s="39"/>
      <c r="B681" s="40"/>
      <c r="C681" s="209"/>
      <c r="D681" s="209"/>
      <c r="E681" s="209"/>
    </row>
    <row r="682" spans="1:5" ht="12.75">
      <c r="A682" s="39"/>
      <c r="B682" s="40"/>
      <c r="C682" s="209"/>
      <c r="D682" s="209"/>
      <c r="E682" s="209"/>
    </row>
    <row r="683" spans="1:5" ht="12.75">
      <c r="A683" s="39"/>
      <c r="B683" s="40"/>
      <c r="C683" s="209"/>
      <c r="D683" s="209"/>
      <c r="E683" s="209"/>
    </row>
    <row r="684" spans="1:5" ht="12.75">
      <c r="A684" s="39"/>
      <c r="B684" s="40"/>
      <c r="C684" s="209"/>
      <c r="D684" s="209"/>
      <c r="E684" s="209"/>
    </row>
    <row r="685" spans="1:5" ht="12.75">
      <c r="A685" s="39"/>
      <c r="B685" s="40"/>
      <c r="C685" s="209"/>
      <c r="D685" s="209"/>
      <c r="E685" s="209"/>
    </row>
    <row r="686" spans="1:5" ht="12.75">
      <c r="A686" s="39"/>
      <c r="B686" s="40"/>
      <c r="C686" s="209"/>
      <c r="D686" s="209"/>
      <c r="E686" s="209"/>
    </row>
    <row r="687" spans="1:5" ht="12.75">
      <c r="A687" s="39"/>
      <c r="B687" s="40"/>
      <c r="C687" s="209"/>
      <c r="D687" s="209"/>
      <c r="E687" s="209"/>
    </row>
    <row r="688" spans="1:5" ht="12.75">
      <c r="A688" s="39"/>
      <c r="B688" s="40"/>
      <c r="C688" s="209"/>
      <c r="D688" s="209"/>
      <c r="E688" s="209"/>
    </row>
    <row r="689" spans="1:5" ht="12.75">
      <c r="A689" s="39"/>
      <c r="B689" s="40"/>
      <c r="C689" s="209"/>
      <c r="D689" s="209"/>
      <c r="E689" s="209"/>
    </row>
    <row r="690" spans="1:5" ht="12.75">
      <c r="A690" s="39"/>
      <c r="B690" s="40"/>
      <c r="C690" s="209"/>
      <c r="D690" s="209"/>
      <c r="E690" s="209"/>
    </row>
    <row r="691" spans="1:5" ht="12.75">
      <c r="A691" s="39"/>
      <c r="B691" s="40"/>
      <c r="C691" s="209"/>
      <c r="D691" s="209"/>
      <c r="E691" s="209"/>
    </row>
    <row r="692" spans="1:5" ht="12.75">
      <c r="A692" s="39"/>
      <c r="B692" s="40"/>
      <c r="C692" s="209"/>
      <c r="D692" s="209"/>
      <c r="E692" s="209"/>
    </row>
    <row r="693" spans="1:5" ht="12.75">
      <c r="A693" s="39"/>
      <c r="B693" s="40"/>
      <c r="C693" s="209"/>
      <c r="D693" s="209"/>
      <c r="E693" s="209"/>
    </row>
    <row r="694" spans="1:5" ht="12.75">
      <c r="A694" s="39"/>
      <c r="B694" s="40"/>
      <c r="C694" s="209"/>
      <c r="D694" s="209"/>
      <c r="E694" s="209"/>
    </row>
    <row r="695" spans="1:5" ht="12.75">
      <c r="A695" s="39"/>
      <c r="B695" s="40"/>
      <c r="C695" s="209"/>
      <c r="D695" s="209"/>
      <c r="E695" s="209"/>
    </row>
    <row r="696" spans="1:5" ht="12.75">
      <c r="A696" s="39"/>
      <c r="B696" s="40"/>
      <c r="C696" s="209"/>
      <c r="D696" s="209"/>
      <c r="E696" s="209"/>
    </row>
    <row r="697" spans="1:5" ht="12.75">
      <c r="A697" s="39"/>
      <c r="B697" s="40"/>
      <c r="C697" s="209"/>
      <c r="D697" s="209"/>
      <c r="E697" s="209"/>
    </row>
    <row r="698" spans="1:5" ht="12.75">
      <c r="A698" s="39"/>
      <c r="B698" s="40"/>
      <c r="C698" s="209"/>
      <c r="D698" s="209"/>
      <c r="E698" s="209"/>
    </row>
    <row r="699" spans="1:5" ht="12.75">
      <c r="A699" s="39"/>
      <c r="B699" s="40"/>
      <c r="C699" s="209"/>
      <c r="D699" s="209"/>
      <c r="E699" s="209"/>
    </row>
    <row r="700" spans="1:5" ht="12.75">
      <c r="A700" s="39"/>
      <c r="B700" s="40"/>
      <c r="C700" s="209"/>
      <c r="D700" s="209"/>
      <c r="E700" s="209"/>
    </row>
    <row r="701" spans="1:5" ht="12.75">
      <c r="A701" s="39"/>
      <c r="B701" s="40"/>
      <c r="C701" s="209"/>
      <c r="D701" s="209"/>
      <c r="E701" s="209"/>
    </row>
    <row r="702" spans="1:5" ht="12.75">
      <c r="A702" s="39"/>
      <c r="B702" s="40"/>
      <c r="C702" s="209"/>
      <c r="D702" s="209"/>
      <c r="E702" s="209"/>
    </row>
    <row r="703" spans="1:5" ht="12.75">
      <c r="A703" s="39"/>
      <c r="B703" s="40"/>
      <c r="C703" s="209"/>
      <c r="D703" s="209"/>
      <c r="E703" s="209"/>
    </row>
    <row r="704" spans="1:5" ht="12.75">
      <c r="A704" s="39"/>
      <c r="B704" s="40"/>
      <c r="C704" s="209"/>
      <c r="D704" s="209"/>
      <c r="E704" s="209"/>
    </row>
    <row r="705" spans="1:5" ht="12.75">
      <c r="A705" s="39"/>
      <c r="B705" s="40"/>
      <c r="C705" s="209"/>
      <c r="D705" s="209"/>
      <c r="E705" s="209"/>
    </row>
    <row r="706" spans="1:5" ht="12.75">
      <c r="A706" s="39"/>
      <c r="B706" s="40"/>
      <c r="C706" s="209"/>
      <c r="D706" s="209"/>
      <c r="E706" s="209"/>
    </row>
    <row r="707" spans="1:5" ht="12.75">
      <c r="A707" s="39"/>
      <c r="B707" s="40"/>
      <c r="C707" s="209"/>
      <c r="D707" s="209"/>
      <c r="E707" s="209"/>
    </row>
    <row r="708" spans="1:5" ht="12.75">
      <c r="A708" s="39"/>
      <c r="B708" s="40"/>
      <c r="C708" s="209"/>
      <c r="D708" s="209"/>
      <c r="E708" s="209"/>
    </row>
    <row r="709" spans="1:5" ht="12.75">
      <c r="A709" s="39"/>
      <c r="B709" s="40"/>
      <c r="C709" s="209"/>
      <c r="D709" s="209"/>
      <c r="E709" s="209"/>
    </row>
    <row r="710" spans="1:5" ht="12.75">
      <c r="A710" s="39"/>
      <c r="B710" s="40"/>
      <c r="C710" s="209"/>
      <c r="D710" s="209"/>
      <c r="E710" s="209"/>
    </row>
    <row r="711" spans="1:5" ht="12.75">
      <c r="A711" s="39"/>
      <c r="B711" s="40"/>
      <c r="C711" s="209"/>
      <c r="D711" s="209"/>
      <c r="E711" s="209"/>
    </row>
    <row r="712" spans="1:5" ht="12.75">
      <c r="A712" s="39"/>
      <c r="B712" s="40"/>
      <c r="C712" s="209"/>
      <c r="D712" s="209"/>
      <c r="E712" s="209"/>
    </row>
    <row r="713" spans="1:5" ht="12.75">
      <c r="A713" s="39"/>
      <c r="B713" s="40"/>
      <c r="C713" s="209"/>
      <c r="D713" s="209"/>
      <c r="E713" s="209"/>
    </row>
    <row r="714" spans="1:5" ht="12.75">
      <c r="A714" s="39"/>
      <c r="B714" s="40"/>
      <c r="C714" s="209"/>
      <c r="D714" s="209"/>
      <c r="E714" s="209"/>
    </row>
    <row r="715" spans="1:5" ht="12.75">
      <c r="A715" s="39"/>
      <c r="B715" s="40"/>
      <c r="C715" s="209"/>
      <c r="D715" s="209"/>
      <c r="E715" s="209"/>
    </row>
    <row r="716" spans="1:5" ht="12.75">
      <c r="A716" s="39"/>
      <c r="B716" s="40"/>
      <c r="C716" s="209"/>
      <c r="D716" s="209"/>
      <c r="E716" s="209"/>
    </row>
    <row r="717" spans="1:5" ht="12.75">
      <c r="A717" s="39"/>
      <c r="B717" s="40"/>
      <c r="C717" s="209"/>
      <c r="D717" s="209"/>
      <c r="E717" s="209"/>
    </row>
    <row r="718" spans="1:5" ht="12.75">
      <c r="A718" s="39"/>
      <c r="B718" s="40"/>
      <c r="C718" s="209"/>
      <c r="D718" s="209"/>
      <c r="E718" s="209"/>
    </row>
    <row r="719" spans="1:5" ht="12.75">
      <c r="A719" s="39"/>
      <c r="B719" s="40"/>
      <c r="C719" s="209"/>
      <c r="D719" s="209"/>
      <c r="E719" s="209"/>
    </row>
    <row r="720" spans="1:5" ht="12.75">
      <c r="A720" s="39"/>
      <c r="B720" s="40"/>
      <c r="C720" s="209"/>
      <c r="D720" s="209"/>
      <c r="E720" s="209"/>
    </row>
    <row r="721" spans="1:5" ht="12.75">
      <c r="A721" s="39"/>
      <c r="B721" s="40"/>
      <c r="C721" s="209"/>
      <c r="D721" s="209"/>
      <c r="E721" s="209"/>
    </row>
    <row r="722" spans="1:5" ht="12.75">
      <c r="A722" s="39"/>
      <c r="B722" s="40"/>
      <c r="C722" s="209"/>
      <c r="D722" s="209"/>
      <c r="E722" s="209"/>
    </row>
    <row r="723" spans="1:5" ht="12.75">
      <c r="A723" s="39"/>
      <c r="B723" s="40"/>
      <c r="C723" s="209"/>
      <c r="D723" s="209"/>
      <c r="E723" s="209"/>
    </row>
    <row r="724" spans="1:5" ht="12.75">
      <c r="A724" s="39"/>
      <c r="B724" s="40"/>
      <c r="C724" s="209"/>
      <c r="D724" s="209"/>
      <c r="E724" s="209"/>
    </row>
    <row r="725" spans="1:5" ht="12.75">
      <c r="A725" s="39"/>
      <c r="B725" s="40"/>
      <c r="C725" s="209"/>
      <c r="D725" s="209"/>
      <c r="E725" s="209"/>
    </row>
    <row r="726" spans="1:5" ht="12.75">
      <c r="A726" s="39"/>
      <c r="B726" s="40"/>
      <c r="C726" s="209"/>
      <c r="D726" s="209"/>
      <c r="E726" s="209"/>
    </row>
    <row r="727" spans="1:5" ht="12.75">
      <c r="A727" s="39"/>
      <c r="B727" s="40"/>
      <c r="C727" s="209"/>
      <c r="D727" s="209"/>
      <c r="E727" s="209"/>
    </row>
    <row r="728" spans="1:5" ht="12.75">
      <c r="A728" s="39"/>
      <c r="B728" s="40"/>
      <c r="C728" s="209"/>
      <c r="D728" s="209"/>
      <c r="E728" s="209"/>
    </row>
    <row r="729" spans="1:5" ht="12.75">
      <c r="A729" s="39"/>
      <c r="B729" s="40"/>
      <c r="C729" s="209"/>
      <c r="D729" s="209"/>
      <c r="E729" s="209"/>
    </row>
    <row r="730" spans="1:5" ht="12.75">
      <c r="A730" s="39"/>
      <c r="B730" s="40"/>
      <c r="C730" s="209"/>
      <c r="D730" s="209"/>
      <c r="E730" s="209"/>
    </row>
    <row r="731" spans="1:5" ht="12.75">
      <c r="A731" s="39"/>
      <c r="B731" s="40"/>
      <c r="C731" s="209"/>
      <c r="D731" s="209"/>
      <c r="E731" s="209"/>
    </row>
    <row r="732" spans="1:5" ht="12.75">
      <c r="A732" s="39"/>
      <c r="B732" s="40"/>
      <c r="C732" s="209"/>
      <c r="D732" s="209"/>
      <c r="E732" s="209"/>
    </row>
    <row r="733" spans="1:5" ht="12.75">
      <c r="A733" s="39"/>
      <c r="B733" s="40"/>
      <c r="C733" s="209"/>
      <c r="D733" s="209"/>
      <c r="E733" s="209"/>
    </row>
    <row r="734" spans="1:5" ht="12.75">
      <c r="A734" s="39"/>
      <c r="B734" s="40"/>
      <c r="C734" s="209"/>
      <c r="D734" s="209"/>
      <c r="E734" s="209"/>
    </row>
    <row r="735" spans="1:5" ht="12.75">
      <c r="A735" s="39"/>
      <c r="B735" s="40"/>
      <c r="C735" s="209"/>
      <c r="D735" s="209"/>
      <c r="E735" s="209"/>
    </row>
    <row r="736" spans="1:5" ht="12.75">
      <c r="A736" s="39"/>
      <c r="B736" s="40"/>
      <c r="C736" s="209"/>
      <c r="D736" s="209"/>
      <c r="E736" s="209"/>
    </row>
    <row r="737" spans="1:5" ht="12.75">
      <c r="A737" s="39"/>
      <c r="B737" s="40"/>
      <c r="C737" s="209"/>
      <c r="D737" s="209"/>
      <c r="E737" s="209"/>
    </row>
    <row r="738" spans="1:5" ht="12.75">
      <c r="A738" s="39"/>
      <c r="B738" s="40"/>
      <c r="C738" s="209"/>
      <c r="D738" s="209"/>
      <c r="E738" s="209"/>
    </row>
    <row r="739" spans="1:5" ht="12.75">
      <c r="A739" s="39"/>
      <c r="B739" s="40"/>
      <c r="C739" s="209"/>
      <c r="D739" s="209"/>
      <c r="E739" s="209"/>
    </row>
    <row r="740" spans="1:5" ht="12.75">
      <c r="A740" s="39"/>
      <c r="B740" s="40"/>
      <c r="C740" s="209"/>
      <c r="D740" s="209"/>
      <c r="E740" s="209"/>
    </row>
    <row r="741" spans="1:5" ht="12.75">
      <c r="A741" s="39"/>
      <c r="B741" s="40"/>
      <c r="C741" s="209"/>
      <c r="D741" s="209"/>
      <c r="E741" s="209"/>
    </row>
    <row r="742" spans="1:5" ht="12.75">
      <c r="A742" s="39"/>
      <c r="B742" s="40"/>
      <c r="C742" s="209"/>
      <c r="D742" s="209"/>
      <c r="E742" s="209"/>
    </row>
    <row r="743" spans="1:5" ht="12.75">
      <c r="A743" s="39"/>
      <c r="B743" s="40"/>
      <c r="C743" s="209"/>
      <c r="D743" s="209"/>
      <c r="E743" s="209"/>
    </row>
    <row r="744" spans="1:5" ht="12.75">
      <c r="A744" s="39"/>
      <c r="B744" s="40"/>
      <c r="C744" s="209"/>
      <c r="D744" s="209"/>
      <c r="E744" s="209"/>
    </row>
    <row r="745" spans="1:5" ht="12.75">
      <c r="A745" s="39"/>
      <c r="B745" s="40"/>
      <c r="C745" s="209"/>
      <c r="D745" s="209"/>
      <c r="E745" s="209"/>
    </row>
    <row r="746" spans="1:5" ht="12.75">
      <c r="A746" s="39"/>
      <c r="B746" s="40"/>
      <c r="C746" s="209"/>
      <c r="D746" s="209"/>
      <c r="E746" s="209"/>
    </row>
    <row r="747" spans="1:5" ht="12.75">
      <c r="A747" s="39"/>
      <c r="B747" s="40"/>
      <c r="C747" s="209"/>
      <c r="D747" s="209"/>
      <c r="E747" s="209"/>
    </row>
    <row r="748" spans="1:5" ht="12.75">
      <c r="A748" s="39"/>
      <c r="B748" s="40"/>
      <c r="C748" s="209"/>
      <c r="D748" s="209"/>
      <c r="E748" s="209"/>
    </row>
    <row r="749" spans="1:5" ht="12.75">
      <c r="A749" s="39"/>
      <c r="B749" s="40"/>
      <c r="C749" s="209"/>
      <c r="D749" s="209"/>
      <c r="E749" s="209"/>
    </row>
    <row r="750" spans="1:5" ht="12.75">
      <c r="A750" s="39"/>
      <c r="B750" s="40"/>
      <c r="C750" s="209"/>
      <c r="D750" s="209"/>
      <c r="E750" s="209"/>
    </row>
    <row r="751" spans="1:5" ht="12.75">
      <c r="A751" s="39"/>
      <c r="B751" s="40"/>
      <c r="C751" s="209"/>
      <c r="D751" s="209"/>
      <c r="E751" s="209"/>
    </row>
    <row r="752" spans="1:5" ht="12.75">
      <c r="A752" s="39"/>
      <c r="B752" s="40"/>
      <c r="C752" s="209"/>
      <c r="D752" s="209"/>
      <c r="E752" s="209"/>
    </row>
    <row r="753" spans="1:5" ht="12.75">
      <c r="A753" s="39"/>
      <c r="B753" s="40"/>
      <c r="C753" s="209"/>
      <c r="D753" s="209"/>
      <c r="E753" s="209"/>
    </row>
    <row r="754" spans="1:5" ht="12.75">
      <c r="A754" s="39"/>
      <c r="B754" s="40"/>
      <c r="C754" s="209"/>
      <c r="D754" s="209"/>
      <c r="E754" s="209"/>
    </row>
    <row r="755" spans="1:5" ht="12.75">
      <c r="A755" s="39"/>
      <c r="B755" s="40"/>
      <c r="C755" s="209"/>
      <c r="D755" s="209"/>
      <c r="E755" s="209"/>
    </row>
    <row r="756" spans="1:5" ht="12.75">
      <c r="A756" s="39"/>
      <c r="B756" s="40"/>
      <c r="C756" s="209"/>
      <c r="D756" s="209"/>
      <c r="E756" s="209"/>
    </row>
    <row r="757" spans="1:5" ht="12.75">
      <c r="A757" s="39"/>
      <c r="B757" s="40"/>
      <c r="C757" s="209"/>
      <c r="D757" s="209"/>
      <c r="E757" s="209"/>
    </row>
    <row r="758" spans="1:5" ht="12.75">
      <c r="A758" s="39"/>
      <c r="B758" s="40"/>
      <c r="C758" s="209"/>
      <c r="D758" s="209"/>
      <c r="E758" s="209"/>
    </row>
    <row r="759" spans="1:5" ht="12.75">
      <c r="A759" s="39"/>
      <c r="B759" s="40"/>
      <c r="C759" s="209"/>
      <c r="D759" s="209"/>
      <c r="E759" s="209"/>
    </row>
    <row r="760" spans="1:5" ht="12.75">
      <c r="A760" s="39"/>
      <c r="B760" s="40"/>
      <c r="C760" s="209"/>
      <c r="D760" s="209"/>
      <c r="E760" s="209"/>
    </row>
    <row r="761" spans="1:5" ht="12.75">
      <c r="A761" s="39"/>
      <c r="B761" s="40"/>
      <c r="C761" s="209"/>
      <c r="D761" s="209"/>
      <c r="E761" s="209"/>
    </row>
    <row r="762" spans="1:5" ht="12.75">
      <c r="A762" s="39"/>
      <c r="B762" s="40"/>
      <c r="C762" s="209"/>
      <c r="D762" s="209"/>
      <c r="E762" s="209"/>
    </row>
    <row r="763" spans="1:5" ht="12.75">
      <c r="A763" s="39"/>
      <c r="B763" s="40"/>
      <c r="C763" s="209"/>
      <c r="D763" s="209"/>
      <c r="E763" s="209"/>
    </row>
    <row r="764" spans="1:5" ht="12.75">
      <c r="A764" s="39"/>
      <c r="B764" s="40"/>
      <c r="C764" s="209"/>
      <c r="D764" s="209"/>
      <c r="E764" s="209"/>
    </row>
    <row r="765" spans="1:5" ht="12.75">
      <c r="A765" s="39"/>
      <c r="B765" s="40"/>
      <c r="C765" s="209"/>
      <c r="D765" s="209"/>
      <c r="E765" s="209"/>
    </row>
    <row r="766" spans="1:5" ht="12.75">
      <c r="A766" s="39"/>
      <c r="B766" s="40"/>
      <c r="C766" s="209"/>
      <c r="D766" s="209"/>
      <c r="E766" s="209"/>
    </row>
    <row r="767" spans="1:5" ht="12.75">
      <c r="A767" s="39"/>
      <c r="B767" s="40"/>
      <c r="C767" s="209"/>
      <c r="D767" s="209"/>
      <c r="E767" s="209"/>
    </row>
    <row r="768" spans="1:5" ht="12.75">
      <c r="A768" s="39"/>
      <c r="B768" s="40"/>
      <c r="C768" s="209"/>
      <c r="D768" s="209"/>
      <c r="E768" s="209"/>
    </row>
    <row r="769" spans="1:5" ht="12.75">
      <c r="A769" s="39"/>
      <c r="B769" s="40"/>
      <c r="C769" s="209"/>
      <c r="D769" s="209"/>
      <c r="E769" s="209"/>
    </row>
    <row r="770" spans="1:5" ht="12.75">
      <c r="A770" s="39"/>
      <c r="B770" s="40"/>
      <c r="C770" s="209"/>
      <c r="D770" s="209"/>
      <c r="E770" s="209"/>
    </row>
    <row r="771" spans="1:5" ht="12.75">
      <c r="A771" s="39"/>
      <c r="B771" s="40"/>
      <c r="C771" s="209"/>
      <c r="D771" s="209"/>
      <c r="E771" s="209"/>
    </row>
    <row r="772" spans="1:5" ht="12.75">
      <c r="A772" s="39"/>
      <c r="B772" s="40"/>
      <c r="C772" s="209"/>
      <c r="D772" s="209"/>
      <c r="E772" s="209"/>
    </row>
    <row r="773" spans="1:5" ht="12.75">
      <c r="A773" s="39"/>
      <c r="B773" s="40"/>
      <c r="C773" s="209"/>
      <c r="D773" s="209"/>
      <c r="E773" s="209"/>
    </row>
    <row r="774" spans="1:5" ht="12.75">
      <c r="A774" s="39"/>
      <c r="B774" s="40"/>
      <c r="C774" s="209"/>
      <c r="D774" s="209"/>
      <c r="E774" s="209"/>
    </row>
    <row r="775" spans="1:5" ht="12.75">
      <c r="A775" s="39"/>
      <c r="B775" s="40"/>
      <c r="C775" s="209"/>
      <c r="D775" s="209"/>
      <c r="E775" s="209"/>
    </row>
    <row r="776" spans="1:5" ht="12.75">
      <c r="A776" s="39"/>
      <c r="B776" s="40"/>
      <c r="C776" s="209"/>
      <c r="D776" s="209"/>
      <c r="E776" s="209"/>
    </row>
    <row r="777" spans="1:5" ht="12.75">
      <c r="A777" s="39"/>
      <c r="B777" s="40"/>
      <c r="C777" s="209"/>
      <c r="D777" s="209"/>
      <c r="E777" s="209"/>
    </row>
    <row r="778" spans="1:5" ht="12.75">
      <c r="A778" s="39"/>
      <c r="B778" s="40"/>
      <c r="C778" s="209"/>
      <c r="D778" s="209"/>
      <c r="E778" s="209"/>
    </row>
    <row r="779" spans="1:5" ht="12.75">
      <c r="A779" s="39"/>
      <c r="B779" s="40"/>
      <c r="C779" s="209"/>
      <c r="D779" s="209"/>
      <c r="E779" s="209"/>
    </row>
    <row r="780" spans="1:5" ht="12.75">
      <c r="A780" s="39"/>
      <c r="B780" s="40"/>
      <c r="C780" s="209"/>
      <c r="D780" s="209"/>
      <c r="E780" s="209"/>
    </row>
    <row r="781" spans="1:5" ht="12.75">
      <c r="A781" s="39"/>
      <c r="B781" s="40"/>
      <c r="C781" s="209"/>
      <c r="D781" s="209"/>
      <c r="E781" s="209"/>
    </row>
    <row r="782" spans="1:5" ht="12.75">
      <c r="A782" s="39"/>
      <c r="B782" s="40"/>
      <c r="C782" s="209"/>
      <c r="D782" s="209"/>
      <c r="E782" s="209"/>
    </row>
    <row r="783" spans="1:5" ht="12.75">
      <c r="A783" s="39"/>
      <c r="B783" s="40"/>
      <c r="C783" s="209"/>
      <c r="D783" s="209"/>
      <c r="E783" s="209"/>
    </row>
    <row r="784" spans="1:5" ht="12.75">
      <c r="A784" s="39"/>
      <c r="B784" s="40"/>
      <c r="C784" s="209"/>
      <c r="D784" s="209"/>
      <c r="E784" s="209"/>
    </row>
    <row r="785" spans="1:5" ht="12.75">
      <c r="A785" s="39"/>
      <c r="B785" s="40"/>
      <c r="C785" s="209"/>
      <c r="D785" s="209"/>
      <c r="E785" s="209"/>
    </row>
    <row r="786" spans="1:5" ht="12.75">
      <c r="A786" s="39"/>
      <c r="B786" s="40"/>
      <c r="C786" s="209"/>
      <c r="D786" s="209"/>
      <c r="E786" s="209"/>
    </row>
    <row r="787" spans="1:5" ht="12.75">
      <c r="A787" s="39"/>
      <c r="B787" s="40"/>
      <c r="C787" s="209"/>
      <c r="D787" s="209"/>
      <c r="E787" s="209"/>
    </row>
    <row r="788" spans="1:5" ht="12.75">
      <c r="A788" s="39"/>
      <c r="B788" s="40"/>
      <c r="C788" s="209"/>
      <c r="D788" s="209"/>
      <c r="E788" s="209"/>
    </row>
    <row r="789" spans="1:5" ht="12.75">
      <c r="A789" s="39"/>
      <c r="B789" s="40"/>
      <c r="C789" s="209"/>
      <c r="D789" s="209"/>
      <c r="E789" s="209"/>
    </row>
    <row r="790" spans="1:5" ht="12.75">
      <c r="A790" s="39"/>
      <c r="B790" s="40"/>
      <c r="C790" s="209"/>
      <c r="D790" s="209"/>
      <c r="E790" s="209"/>
    </row>
    <row r="791" spans="1:5" ht="12.75">
      <c r="A791" s="39"/>
      <c r="B791" s="40"/>
      <c r="C791" s="209"/>
      <c r="D791" s="209"/>
      <c r="E791" s="209"/>
    </row>
    <row r="792" spans="1:5" ht="12.75">
      <c r="A792" s="39"/>
      <c r="B792" s="40"/>
      <c r="C792" s="209"/>
      <c r="D792" s="209"/>
      <c r="E792" s="209"/>
    </row>
    <row r="793" spans="1:5" ht="12.75">
      <c r="A793" s="39"/>
      <c r="B793" s="40"/>
      <c r="C793" s="209"/>
      <c r="D793" s="209"/>
      <c r="E793" s="209"/>
    </row>
    <row r="794" spans="1:5" ht="12.75">
      <c r="A794" s="39"/>
      <c r="B794" s="40"/>
      <c r="C794" s="209"/>
      <c r="D794" s="209"/>
      <c r="E794" s="209"/>
    </row>
    <row r="795" spans="1:5" ht="12.75">
      <c r="A795" s="39"/>
      <c r="B795" s="40"/>
      <c r="C795" s="209"/>
      <c r="D795" s="209"/>
      <c r="E795" s="209"/>
    </row>
    <row r="796" spans="1:5" ht="12.75">
      <c r="A796" s="39"/>
      <c r="B796" s="40"/>
      <c r="C796" s="209"/>
      <c r="D796" s="209"/>
      <c r="E796" s="209"/>
    </row>
    <row r="797" spans="1:5" ht="12.75">
      <c r="A797" s="39"/>
      <c r="B797" s="40"/>
      <c r="C797" s="209"/>
      <c r="D797" s="209"/>
      <c r="E797" s="209"/>
    </row>
    <row r="798" spans="1:5" ht="12.75">
      <c r="A798" s="39"/>
      <c r="B798" s="40"/>
      <c r="C798" s="209"/>
      <c r="D798" s="209"/>
      <c r="E798" s="209"/>
    </row>
    <row r="799" spans="1:5" ht="12.75">
      <c r="A799" s="39"/>
      <c r="B799" s="40"/>
      <c r="C799" s="209"/>
      <c r="D799" s="209"/>
      <c r="E799" s="209"/>
    </row>
    <row r="800" spans="1:5" ht="12.75">
      <c r="A800" s="39"/>
      <c r="B800" s="40"/>
      <c r="C800" s="209"/>
      <c r="D800" s="209"/>
      <c r="E800" s="209"/>
    </row>
    <row r="801" spans="1:5" ht="12.75">
      <c r="A801" s="39"/>
      <c r="B801" s="40"/>
      <c r="C801" s="209"/>
      <c r="D801" s="209"/>
      <c r="E801" s="209"/>
    </row>
    <row r="802" spans="1:5" ht="12.75">
      <c r="A802" s="39"/>
      <c r="B802" s="40"/>
      <c r="C802" s="209"/>
      <c r="D802" s="209"/>
      <c r="E802" s="209"/>
    </row>
    <row r="803" spans="1:5" ht="12.75">
      <c r="A803" s="39"/>
      <c r="B803" s="40"/>
      <c r="C803" s="209"/>
      <c r="D803" s="209"/>
      <c r="E803" s="209"/>
    </row>
    <row r="804" spans="1:5" ht="12.75">
      <c r="A804" s="39"/>
      <c r="B804" s="40"/>
      <c r="C804" s="209"/>
      <c r="D804" s="209"/>
      <c r="E804" s="209"/>
    </row>
    <row r="805" spans="1:5" ht="12.75">
      <c r="A805" s="39"/>
      <c r="B805" s="40"/>
      <c r="C805" s="209"/>
      <c r="D805" s="209"/>
      <c r="E805" s="209"/>
    </row>
    <row r="806" spans="1:5" ht="12.75">
      <c r="A806" s="39"/>
      <c r="B806" s="40"/>
      <c r="C806" s="209"/>
      <c r="D806" s="209"/>
      <c r="E806" s="209"/>
    </row>
    <row r="807" spans="1:5" ht="12.75">
      <c r="A807" s="39"/>
      <c r="B807" s="40"/>
      <c r="C807" s="209"/>
      <c r="D807" s="209"/>
      <c r="E807" s="209"/>
    </row>
    <row r="808" spans="1:5" ht="12.75">
      <c r="A808" s="39"/>
      <c r="B808" s="40"/>
      <c r="C808" s="209"/>
      <c r="D808" s="209"/>
      <c r="E808" s="209"/>
    </row>
    <row r="809" spans="1:5" ht="12.75">
      <c r="A809" s="39"/>
      <c r="B809" s="40"/>
      <c r="C809" s="209"/>
      <c r="D809" s="209"/>
      <c r="E809" s="209"/>
    </row>
    <row r="810" spans="1:5" ht="12.75">
      <c r="A810" s="39"/>
      <c r="B810" s="40"/>
      <c r="C810" s="209"/>
      <c r="D810" s="209"/>
      <c r="E810" s="209"/>
    </row>
    <row r="811" spans="1:5" ht="12.75">
      <c r="A811" s="39"/>
      <c r="B811" s="40"/>
      <c r="C811" s="209"/>
      <c r="D811" s="209"/>
      <c r="E811" s="209"/>
    </row>
    <row r="812" spans="1:5" ht="12.75">
      <c r="A812" s="39"/>
      <c r="B812" s="40"/>
      <c r="C812" s="209"/>
      <c r="D812" s="209"/>
      <c r="E812" s="209"/>
    </row>
    <row r="813" spans="1:5" ht="12.75">
      <c r="A813" s="39"/>
      <c r="B813" s="40"/>
      <c r="C813" s="209"/>
      <c r="D813" s="209"/>
      <c r="E813" s="209"/>
    </row>
    <row r="814" spans="1:5" ht="12.75">
      <c r="A814" s="39"/>
      <c r="B814" s="40"/>
      <c r="C814" s="209"/>
      <c r="D814" s="209"/>
      <c r="E814" s="209"/>
    </row>
    <row r="815" spans="1:5" ht="12.75">
      <c r="A815" s="39"/>
      <c r="B815" s="40"/>
      <c r="C815" s="209"/>
      <c r="D815" s="209"/>
      <c r="E815" s="209"/>
    </row>
    <row r="816" spans="1:5" ht="12.75">
      <c r="A816" s="39"/>
      <c r="B816" s="40"/>
      <c r="C816" s="209"/>
      <c r="D816" s="209"/>
      <c r="E816" s="209"/>
    </row>
    <row r="817" spans="1:5" ht="12.75">
      <c r="A817" s="39"/>
      <c r="B817" s="40"/>
      <c r="C817" s="209"/>
      <c r="D817" s="209"/>
      <c r="E817" s="209"/>
    </row>
    <row r="818" spans="1:5" ht="12.75">
      <c r="A818" s="39"/>
      <c r="B818" s="40"/>
      <c r="C818" s="209"/>
      <c r="D818" s="209"/>
      <c r="E818" s="209"/>
    </row>
    <row r="819" spans="1:5" ht="12.75">
      <c r="A819" s="39"/>
      <c r="B819" s="40"/>
      <c r="C819" s="209"/>
      <c r="D819" s="209"/>
      <c r="E819" s="209"/>
    </row>
    <row r="820" spans="1:5" ht="12.75">
      <c r="A820" s="39"/>
      <c r="B820" s="40"/>
      <c r="C820" s="209"/>
      <c r="D820" s="209"/>
      <c r="E820" s="209"/>
    </row>
    <row r="821" spans="1:5" ht="12.75">
      <c r="A821" s="39"/>
      <c r="B821" s="40"/>
      <c r="C821" s="209"/>
      <c r="D821" s="209"/>
      <c r="E821" s="209"/>
    </row>
    <row r="822" spans="1:5" ht="12.75">
      <c r="A822" s="39"/>
      <c r="B822" s="40"/>
      <c r="C822" s="209"/>
      <c r="D822" s="209"/>
      <c r="E822" s="209"/>
    </row>
    <row r="823" spans="1:5" ht="12.75">
      <c r="A823" s="39"/>
      <c r="B823" s="40"/>
      <c r="C823" s="209"/>
      <c r="D823" s="209"/>
      <c r="E823" s="209"/>
    </row>
    <row r="824" spans="1:5" ht="12.75">
      <c r="A824" s="39"/>
      <c r="B824" s="40"/>
      <c r="C824" s="209"/>
      <c r="D824" s="209"/>
      <c r="E824" s="209"/>
    </row>
    <row r="825" spans="1:5" ht="12.75">
      <c r="A825" s="39"/>
      <c r="B825" s="40"/>
      <c r="C825" s="209"/>
      <c r="D825" s="209"/>
      <c r="E825" s="209"/>
    </row>
    <row r="826" spans="1:5" ht="12.75">
      <c r="A826" s="39"/>
      <c r="B826" s="40"/>
      <c r="C826" s="209"/>
      <c r="D826" s="209"/>
      <c r="E826" s="209"/>
    </row>
    <row r="827" spans="1:5" ht="12.75">
      <c r="A827" s="39"/>
      <c r="B827" s="40"/>
      <c r="C827" s="209"/>
      <c r="D827" s="209"/>
      <c r="E827" s="209"/>
    </row>
    <row r="828" spans="1:5" ht="12.75">
      <c r="A828" s="39"/>
      <c r="B828" s="40"/>
      <c r="C828" s="209"/>
      <c r="D828" s="209"/>
      <c r="E828" s="209"/>
    </row>
    <row r="829" spans="1:5" ht="12.75">
      <c r="A829" s="39"/>
      <c r="B829" s="40"/>
      <c r="C829" s="209"/>
      <c r="D829" s="209"/>
      <c r="E829" s="209"/>
    </row>
    <row r="830" spans="1:5" ht="12.75">
      <c r="A830" s="39"/>
      <c r="B830" s="40"/>
      <c r="C830" s="209"/>
      <c r="D830" s="209"/>
      <c r="E830" s="209"/>
    </row>
    <row r="831" spans="1:5" ht="12.75">
      <c r="A831" s="39"/>
      <c r="B831" s="40"/>
      <c r="C831" s="209"/>
      <c r="D831" s="209"/>
      <c r="E831" s="209"/>
    </row>
    <row r="832" spans="1:5" ht="12.75">
      <c r="A832" s="39"/>
      <c r="B832" s="40"/>
      <c r="C832" s="209"/>
      <c r="D832" s="209"/>
      <c r="E832" s="209"/>
    </row>
    <row r="833" spans="1:5" ht="12.75">
      <c r="A833" s="39"/>
      <c r="B833" s="40"/>
      <c r="C833" s="209"/>
      <c r="D833" s="209"/>
      <c r="E833" s="209"/>
    </row>
    <row r="834" spans="1:5" ht="12.75">
      <c r="A834" s="39"/>
      <c r="B834" s="40"/>
      <c r="C834" s="209"/>
      <c r="D834" s="209"/>
      <c r="E834" s="209"/>
    </row>
    <row r="835" spans="1:5" ht="12.75">
      <c r="A835" s="39"/>
      <c r="B835" s="40"/>
      <c r="C835" s="209"/>
      <c r="D835" s="209"/>
      <c r="E835" s="209"/>
    </row>
    <row r="836" spans="1:5" ht="12.75">
      <c r="A836" s="39"/>
      <c r="B836" s="40"/>
      <c r="C836" s="209"/>
      <c r="D836" s="209"/>
      <c r="E836" s="209"/>
    </row>
    <row r="837" spans="1:5" ht="12.75">
      <c r="A837" s="39"/>
      <c r="B837" s="40"/>
      <c r="C837" s="209"/>
      <c r="D837" s="209"/>
      <c r="E837" s="209"/>
    </row>
    <row r="838" spans="1:5" ht="12.75">
      <c r="A838" s="39"/>
      <c r="B838" s="40"/>
      <c r="C838" s="209"/>
      <c r="D838" s="209"/>
      <c r="E838" s="209"/>
    </row>
    <row r="839" spans="1:5" ht="12.75">
      <c r="A839" s="39"/>
      <c r="B839" s="40"/>
      <c r="C839" s="209"/>
      <c r="D839" s="209"/>
      <c r="E839" s="209"/>
    </row>
    <row r="840" spans="1:5" ht="12.75">
      <c r="A840" s="39"/>
      <c r="B840" s="40"/>
      <c r="C840" s="209"/>
      <c r="D840" s="209"/>
      <c r="E840" s="209"/>
    </row>
    <row r="841" spans="1:5" ht="12.75">
      <c r="A841" s="39"/>
      <c r="B841" s="40"/>
      <c r="C841" s="209"/>
      <c r="D841" s="209"/>
      <c r="E841" s="209"/>
    </row>
    <row r="842" spans="1:5" ht="12.75">
      <c r="A842" s="39"/>
      <c r="B842" s="40"/>
      <c r="C842" s="209"/>
      <c r="D842" s="209"/>
      <c r="E842" s="209"/>
    </row>
    <row r="843" spans="1:5" ht="12.75">
      <c r="A843" s="39"/>
      <c r="B843" s="40"/>
      <c r="C843" s="209"/>
      <c r="D843" s="209"/>
      <c r="E843" s="209"/>
    </row>
    <row r="844" spans="1:5" ht="12.75">
      <c r="A844" s="39"/>
      <c r="B844" s="40"/>
      <c r="C844" s="209"/>
      <c r="D844" s="209"/>
      <c r="E844" s="209"/>
    </row>
    <row r="845" spans="1:5" ht="12.75">
      <c r="A845" s="39"/>
      <c r="B845" s="40"/>
      <c r="C845" s="209"/>
      <c r="D845" s="209"/>
      <c r="E845" s="209"/>
    </row>
    <row r="846" spans="1:5" ht="12.75">
      <c r="A846" s="39"/>
      <c r="B846" s="40"/>
      <c r="C846" s="209"/>
      <c r="D846" s="209"/>
      <c r="E846" s="209"/>
    </row>
    <row r="847" spans="1:5" ht="12.75">
      <c r="A847" s="39"/>
      <c r="B847" s="40"/>
      <c r="C847" s="209"/>
      <c r="D847" s="209"/>
      <c r="E847" s="209"/>
    </row>
    <row r="848" spans="1:5" ht="12.75">
      <c r="A848" s="39"/>
      <c r="B848" s="40"/>
      <c r="C848" s="209"/>
      <c r="D848" s="209"/>
      <c r="E848" s="209"/>
    </row>
    <row r="849" spans="1:5" ht="12.75">
      <c r="A849" s="39"/>
      <c r="B849" s="40"/>
      <c r="C849" s="209"/>
      <c r="D849" s="209"/>
      <c r="E849" s="209"/>
    </row>
    <row r="850" spans="1:5" ht="12.75">
      <c r="A850" s="39"/>
      <c r="B850" s="40"/>
      <c r="C850" s="209"/>
      <c r="D850" s="209"/>
      <c r="E850" s="209"/>
    </row>
    <row r="851" spans="1:5" ht="12.75">
      <c r="A851" s="39"/>
      <c r="B851" s="40"/>
      <c r="C851" s="209"/>
      <c r="D851" s="209"/>
      <c r="E851" s="209"/>
    </row>
    <row r="852" spans="1:5" ht="12.75">
      <c r="A852" s="39"/>
      <c r="B852" s="40"/>
      <c r="C852" s="209"/>
      <c r="D852" s="209"/>
      <c r="E852" s="209"/>
    </row>
    <row r="853" spans="1:5" ht="12.75">
      <c r="A853" s="39"/>
      <c r="B853" s="40"/>
      <c r="C853" s="209"/>
      <c r="D853" s="209"/>
      <c r="E853" s="209"/>
    </row>
    <row r="854" spans="1:5" ht="12.75">
      <c r="A854" s="39"/>
      <c r="B854" s="40"/>
      <c r="C854" s="209"/>
      <c r="D854" s="209"/>
      <c r="E854" s="209"/>
    </row>
    <row r="855" spans="1:5" ht="12.75">
      <c r="A855" s="39"/>
      <c r="B855" s="40"/>
      <c r="C855" s="209"/>
      <c r="D855" s="209"/>
      <c r="E855" s="209"/>
    </row>
    <row r="856" spans="1:5" ht="12.75">
      <c r="A856" s="39"/>
      <c r="B856" s="40"/>
      <c r="C856" s="209"/>
      <c r="D856" s="209"/>
      <c r="E856" s="209"/>
    </row>
    <row r="857" spans="1:5" ht="12.75">
      <c r="A857" s="39"/>
      <c r="B857" s="40"/>
      <c r="C857" s="209"/>
      <c r="D857" s="209"/>
      <c r="E857" s="209"/>
    </row>
    <row r="858" spans="1:5" ht="12.75">
      <c r="A858" s="39"/>
      <c r="B858" s="40"/>
      <c r="C858" s="209"/>
      <c r="D858" s="209"/>
      <c r="E858" s="209"/>
    </row>
    <row r="859" spans="1:5" ht="12.75">
      <c r="A859" s="39"/>
      <c r="B859" s="40"/>
      <c r="C859" s="209"/>
      <c r="D859" s="209"/>
      <c r="E859" s="209"/>
    </row>
    <row r="860" spans="1:5" ht="12.75">
      <c r="A860" s="39"/>
      <c r="B860" s="40"/>
      <c r="C860" s="209"/>
      <c r="D860" s="209"/>
      <c r="E860" s="209"/>
    </row>
    <row r="861" spans="1:5" ht="12.75">
      <c r="A861" s="39"/>
      <c r="B861" s="40"/>
      <c r="C861" s="209"/>
      <c r="D861" s="209"/>
      <c r="E861" s="209"/>
    </row>
    <row r="862" spans="1:5" ht="12.75">
      <c r="A862" s="39"/>
      <c r="B862" s="40"/>
      <c r="C862" s="209"/>
      <c r="D862" s="209"/>
      <c r="E862" s="209"/>
    </row>
    <row r="863" spans="1:5" ht="12.75">
      <c r="A863" s="39"/>
      <c r="B863" s="40"/>
      <c r="C863" s="209"/>
      <c r="D863" s="209"/>
      <c r="E863" s="209"/>
    </row>
    <row r="864" spans="1:5" ht="12.75">
      <c r="A864" s="39"/>
      <c r="B864" s="40"/>
      <c r="C864" s="209"/>
      <c r="D864" s="209"/>
      <c r="E864" s="209"/>
    </row>
    <row r="865" spans="1:5" ht="12.75">
      <c r="A865" s="39"/>
      <c r="B865" s="40"/>
      <c r="C865" s="209"/>
      <c r="D865" s="209"/>
      <c r="E865" s="209"/>
    </row>
    <row r="866" spans="1:5" ht="12.75">
      <c r="A866" s="39"/>
      <c r="B866" s="40"/>
      <c r="C866" s="209"/>
      <c r="D866" s="209"/>
      <c r="E866" s="209"/>
    </row>
    <row r="867" spans="1:5" ht="12.75">
      <c r="A867" s="39"/>
      <c r="B867" s="40"/>
      <c r="C867" s="209"/>
      <c r="D867" s="209"/>
      <c r="E867" s="209"/>
    </row>
    <row r="868" spans="1:5" ht="12.75">
      <c r="A868" s="39"/>
      <c r="B868" s="40"/>
      <c r="C868" s="209"/>
      <c r="D868" s="209"/>
      <c r="E868" s="209"/>
    </row>
    <row r="869" spans="1:5" ht="12.75">
      <c r="A869" s="39"/>
      <c r="B869" s="40"/>
      <c r="C869" s="209"/>
      <c r="D869" s="209"/>
      <c r="E869" s="209"/>
    </row>
    <row r="870" spans="1:5" ht="12.75">
      <c r="A870" s="39"/>
      <c r="B870" s="40"/>
      <c r="C870" s="209"/>
      <c r="D870" s="209"/>
      <c r="E870" s="209"/>
    </row>
    <row r="871" spans="1:5" ht="12.75">
      <c r="A871" s="39"/>
      <c r="B871" s="40"/>
      <c r="C871" s="209"/>
      <c r="D871" s="209"/>
      <c r="E871" s="209"/>
    </row>
    <row r="872" spans="1:5" ht="12.75">
      <c r="A872" s="39"/>
      <c r="B872" s="40"/>
      <c r="C872" s="209"/>
      <c r="D872" s="209"/>
      <c r="E872" s="209"/>
    </row>
    <row r="873" spans="1:5" ht="12.75">
      <c r="A873" s="39"/>
      <c r="B873" s="40"/>
      <c r="C873" s="209"/>
      <c r="D873" s="209"/>
      <c r="E873" s="209"/>
    </row>
    <row r="874" spans="1:5" ht="12.75">
      <c r="A874" s="39"/>
      <c r="B874" s="40"/>
      <c r="C874" s="209"/>
      <c r="D874" s="209"/>
      <c r="E874" s="209"/>
    </row>
    <row r="875" spans="1:5" ht="12.75">
      <c r="A875" s="39"/>
      <c r="B875" s="40"/>
      <c r="C875" s="209"/>
      <c r="D875" s="209"/>
      <c r="E875" s="209"/>
    </row>
    <row r="876" spans="1:5" ht="12.75">
      <c r="A876" s="39"/>
      <c r="B876" s="40"/>
      <c r="C876" s="209"/>
      <c r="D876" s="209"/>
      <c r="E876" s="209"/>
    </row>
    <row r="877" spans="1:5" ht="12.75">
      <c r="A877" s="39"/>
      <c r="B877" s="40"/>
      <c r="C877" s="209"/>
      <c r="D877" s="209"/>
      <c r="E877" s="209"/>
    </row>
    <row r="878" spans="1:5" ht="12.75">
      <c r="A878" s="39"/>
      <c r="B878" s="40"/>
      <c r="C878" s="209"/>
      <c r="D878" s="209"/>
      <c r="E878" s="209"/>
    </row>
    <row r="879" spans="1:5" ht="12.75">
      <c r="A879" s="39"/>
      <c r="B879" s="40"/>
      <c r="C879" s="209"/>
      <c r="D879" s="209"/>
      <c r="E879" s="209"/>
    </row>
    <row r="880" spans="1:5" ht="12.75">
      <c r="A880" s="39"/>
      <c r="B880" s="40"/>
      <c r="C880" s="209"/>
      <c r="D880" s="209"/>
      <c r="E880" s="209"/>
    </row>
    <row r="881" spans="1:5" ht="12.75">
      <c r="A881" s="39"/>
      <c r="B881" s="40"/>
      <c r="C881" s="209"/>
      <c r="D881" s="209"/>
      <c r="E881" s="209"/>
    </row>
    <row r="882" spans="1:5" ht="12.75">
      <c r="A882" s="39"/>
      <c r="B882" s="40"/>
      <c r="C882" s="209"/>
      <c r="D882" s="209"/>
      <c r="E882" s="209"/>
    </row>
    <row r="883" spans="1:5" ht="12.75">
      <c r="A883" s="39"/>
      <c r="B883" s="40"/>
      <c r="C883" s="209"/>
      <c r="D883" s="209"/>
      <c r="E883" s="209"/>
    </row>
    <row r="884" spans="1:5" ht="12.75">
      <c r="A884" s="39"/>
      <c r="B884" s="40"/>
      <c r="C884" s="209"/>
      <c r="D884" s="209"/>
      <c r="E884" s="209"/>
    </row>
    <row r="885" spans="1:5" ht="12.75">
      <c r="A885" s="39"/>
      <c r="B885" s="40"/>
      <c r="C885" s="209"/>
      <c r="D885" s="209"/>
      <c r="E885" s="209"/>
    </row>
    <row r="886" spans="1:5" ht="12.75">
      <c r="A886" s="39"/>
      <c r="B886" s="40"/>
      <c r="C886" s="209"/>
      <c r="D886" s="209"/>
      <c r="E886" s="209"/>
    </row>
    <row r="887" spans="1:5" ht="12.75">
      <c r="A887" s="39"/>
      <c r="B887" s="40"/>
      <c r="C887" s="209"/>
      <c r="D887" s="209"/>
      <c r="E887" s="209"/>
    </row>
    <row r="888" spans="1:5" ht="12.75">
      <c r="A888" s="39"/>
      <c r="B888" s="40"/>
      <c r="C888" s="209"/>
      <c r="D888" s="209"/>
      <c r="E888" s="209"/>
    </row>
    <row r="889" spans="1:5" ht="12.75">
      <c r="A889" s="39"/>
      <c r="B889" s="40"/>
      <c r="C889" s="209"/>
      <c r="D889" s="209"/>
      <c r="E889" s="209"/>
    </row>
    <row r="890" spans="1:5" ht="12.75">
      <c r="A890" s="39"/>
      <c r="B890" s="40"/>
      <c r="C890" s="209"/>
      <c r="D890" s="209"/>
      <c r="E890" s="209"/>
    </row>
    <row r="891" spans="1:5" ht="12.75">
      <c r="A891" s="39"/>
      <c r="B891" s="40"/>
      <c r="C891" s="209"/>
      <c r="D891" s="209"/>
      <c r="E891" s="209"/>
    </row>
    <row r="892" spans="1:5" ht="12.75">
      <c r="A892" s="39"/>
      <c r="B892" s="40"/>
      <c r="C892" s="209"/>
      <c r="D892" s="209"/>
      <c r="E892" s="209"/>
    </row>
    <row r="893" spans="1:5" ht="12.75">
      <c r="A893" s="39"/>
      <c r="B893" s="40"/>
      <c r="C893" s="209"/>
      <c r="D893" s="209"/>
      <c r="E893" s="209"/>
    </row>
    <row r="894" spans="1:5" ht="12.75">
      <c r="A894" s="39"/>
      <c r="B894" s="40"/>
      <c r="C894" s="209"/>
      <c r="D894" s="209"/>
      <c r="E894" s="209"/>
    </row>
    <row r="895" spans="1:5" ht="12.75">
      <c r="A895" s="39"/>
      <c r="B895" s="40"/>
      <c r="C895" s="209"/>
      <c r="D895" s="209"/>
      <c r="E895" s="209"/>
    </row>
    <row r="896" spans="1:5" ht="12.75">
      <c r="A896" s="39"/>
      <c r="B896" s="40"/>
      <c r="C896" s="209"/>
      <c r="D896" s="209"/>
      <c r="E896" s="209"/>
    </row>
    <row r="897" spans="1:5" ht="12.75">
      <c r="A897" s="39"/>
      <c r="B897" s="40"/>
      <c r="C897" s="209"/>
      <c r="D897" s="209"/>
      <c r="E897" s="209"/>
    </row>
    <row r="898" spans="1:5" ht="12.75">
      <c r="A898" s="39"/>
      <c r="B898" s="40"/>
      <c r="C898" s="209"/>
      <c r="D898" s="209"/>
      <c r="E898" s="209"/>
    </row>
    <row r="899" spans="1:5" ht="12.75">
      <c r="A899" s="39"/>
      <c r="B899" s="40"/>
      <c r="C899" s="209"/>
      <c r="D899" s="209"/>
      <c r="E899" s="209"/>
    </row>
    <row r="900" spans="1:5" ht="12.75">
      <c r="A900" s="39"/>
      <c r="B900" s="40"/>
      <c r="C900" s="209"/>
      <c r="D900" s="209"/>
      <c r="E900" s="209"/>
    </row>
    <row r="901" spans="1:5" ht="12.75">
      <c r="A901" s="39"/>
      <c r="B901" s="40"/>
      <c r="C901" s="209"/>
      <c r="D901" s="209"/>
      <c r="E901" s="209"/>
    </row>
    <row r="902" spans="1:5" ht="12.75">
      <c r="A902" s="39"/>
      <c r="B902" s="40"/>
      <c r="C902" s="209"/>
      <c r="D902" s="209"/>
      <c r="E902" s="209"/>
    </row>
    <row r="903" spans="1:5" ht="12.75">
      <c r="A903" s="39"/>
      <c r="B903" s="40"/>
      <c r="C903" s="209"/>
      <c r="D903" s="209"/>
      <c r="E903" s="209"/>
    </row>
    <row r="904" spans="1:5" ht="12.75">
      <c r="A904" s="39"/>
      <c r="B904" s="40"/>
      <c r="C904" s="209"/>
      <c r="D904" s="209"/>
      <c r="E904" s="209"/>
    </row>
    <row r="905" spans="1:5" ht="12.75">
      <c r="A905" s="39"/>
      <c r="B905" s="40"/>
      <c r="C905" s="209"/>
      <c r="D905" s="209"/>
      <c r="E905" s="209"/>
    </row>
    <row r="906" spans="1:5" ht="12.75">
      <c r="A906" s="39"/>
      <c r="B906" s="40"/>
      <c r="C906" s="209"/>
      <c r="D906" s="209"/>
      <c r="E906" s="209"/>
    </row>
    <row r="907" spans="1:5" ht="12.75">
      <c r="A907" s="39"/>
      <c r="B907" s="40"/>
      <c r="C907" s="209"/>
      <c r="D907" s="209"/>
      <c r="E907" s="209"/>
    </row>
    <row r="908" spans="1:5" ht="12.75">
      <c r="A908" s="39"/>
      <c r="B908" s="40"/>
      <c r="C908" s="209"/>
      <c r="D908" s="209"/>
      <c r="E908" s="209"/>
    </row>
    <row r="909" spans="1:5" ht="12.75">
      <c r="A909" s="39"/>
      <c r="B909" s="40"/>
      <c r="C909" s="209"/>
      <c r="D909" s="209"/>
      <c r="E909" s="209"/>
    </row>
    <row r="910" spans="1:5" ht="12.75">
      <c r="A910" s="39"/>
      <c r="B910" s="40"/>
      <c r="C910" s="209"/>
      <c r="D910" s="209"/>
      <c r="E910" s="209"/>
    </row>
    <row r="911" spans="1:5" ht="12.75">
      <c r="A911" s="39"/>
      <c r="B911" s="40"/>
      <c r="C911" s="209"/>
      <c r="D911" s="209"/>
      <c r="E911" s="209"/>
    </row>
    <row r="912" spans="1:5" ht="12.75">
      <c r="A912" s="39"/>
      <c r="B912" s="40"/>
      <c r="C912" s="209"/>
      <c r="D912" s="209"/>
      <c r="E912" s="209"/>
    </row>
    <row r="913" spans="1:5" ht="12.75">
      <c r="A913" s="39"/>
      <c r="B913" s="40"/>
      <c r="C913" s="209"/>
      <c r="D913" s="209"/>
      <c r="E913" s="209"/>
    </row>
    <row r="914" spans="1:5" ht="12.75">
      <c r="A914" s="39"/>
      <c r="B914" s="40"/>
      <c r="C914" s="209"/>
      <c r="D914" s="209"/>
      <c r="E914" s="209"/>
    </row>
    <row r="915" spans="1:5" ht="12.75">
      <c r="A915" s="39"/>
      <c r="B915" s="40"/>
      <c r="C915" s="209"/>
      <c r="D915" s="209"/>
      <c r="E915" s="209"/>
    </row>
    <row r="916" spans="1:5" ht="12.75">
      <c r="A916" s="39"/>
      <c r="B916" s="40"/>
      <c r="C916" s="209"/>
      <c r="D916" s="209"/>
      <c r="E916" s="209"/>
    </row>
    <row r="917" spans="1:5" ht="12.75">
      <c r="A917" s="39"/>
      <c r="B917" s="40"/>
      <c r="C917" s="209"/>
      <c r="D917" s="209"/>
      <c r="E917" s="209"/>
    </row>
    <row r="918" spans="1:5" ht="12.75">
      <c r="A918" s="39"/>
      <c r="B918" s="40"/>
      <c r="C918" s="209"/>
      <c r="D918" s="209"/>
      <c r="E918" s="209"/>
    </row>
    <row r="919" spans="1:5" ht="12.75">
      <c r="A919" s="39"/>
      <c r="B919" s="40"/>
      <c r="C919" s="209"/>
      <c r="D919" s="209"/>
      <c r="E919" s="209"/>
    </row>
    <row r="920" spans="1:5" ht="12.75">
      <c r="A920" s="39"/>
      <c r="B920" s="40"/>
      <c r="C920" s="209"/>
      <c r="D920" s="209"/>
      <c r="E920" s="209"/>
    </row>
    <row r="921" spans="1:5" ht="12.75">
      <c r="A921" s="39"/>
      <c r="B921" s="40"/>
      <c r="C921" s="209"/>
      <c r="D921" s="209"/>
      <c r="E921" s="209"/>
    </row>
    <row r="922" spans="1:5" ht="12.75">
      <c r="A922" s="39"/>
      <c r="B922" s="40"/>
      <c r="C922" s="209"/>
      <c r="D922" s="209"/>
      <c r="E922" s="209"/>
    </row>
    <row r="923" spans="1:5" ht="12.75">
      <c r="A923" s="39"/>
      <c r="B923" s="40"/>
      <c r="C923" s="209"/>
      <c r="D923" s="209"/>
      <c r="E923" s="209"/>
    </row>
    <row r="924" spans="1:5" ht="12.75">
      <c r="A924" s="39"/>
      <c r="B924" s="40"/>
      <c r="C924" s="209"/>
      <c r="D924" s="209"/>
      <c r="E924" s="209"/>
    </row>
    <row r="925" spans="1:5" ht="12.75">
      <c r="A925" s="39"/>
      <c r="B925" s="40"/>
      <c r="C925" s="209"/>
      <c r="D925" s="209"/>
      <c r="E925" s="209"/>
    </row>
    <row r="926" spans="1:5" ht="12.75">
      <c r="A926" s="39"/>
      <c r="B926" s="40"/>
      <c r="C926" s="209"/>
      <c r="D926" s="209"/>
      <c r="E926" s="209"/>
    </row>
    <row r="927" spans="1:5" ht="12.75">
      <c r="A927" s="39"/>
      <c r="B927" s="40"/>
      <c r="C927" s="209"/>
      <c r="D927" s="209"/>
      <c r="E927" s="209"/>
    </row>
    <row r="928" spans="1:5" ht="12.75">
      <c r="A928" s="39"/>
      <c r="B928" s="40"/>
      <c r="C928" s="209"/>
      <c r="D928" s="209"/>
      <c r="E928" s="209"/>
    </row>
    <row r="929" spans="1:5" ht="12.75">
      <c r="A929" s="39"/>
      <c r="B929" s="40"/>
      <c r="C929" s="209"/>
      <c r="D929" s="209"/>
      <c r="E929" s="209"/>
    </row>
    <row r="930" spans="1:5" ht="12.75">
      <c r="A930" s="39"/>
      <c r="B930" s="40"/>
      <c r="C930" s="209"/>
      <c r="D930" s="209"/>
      <c r="E930" s="209"/>
    </row>
    <row r="931" spans="1:5" ht="12.75">
      <c r="A931" s="39"/>
      <c r="B931" s="40"/>
      <c r="C931" s="209"/>
      <c r="D931" s="209"/>
      <c r="E931" s="209"/>
    </row>
    <row r="932" spans="1:5" ht="12.75">
      <c r="A932" s="39"/>
      <c r="B932" s="40"/>
      <c r="C932" s="209"/>
      <c r="D932" s="209"/>
      <c r="E932" s="209"/>
    </row>
    <row r="933" spans="1:5" ht="12.75">
      <c r="A933" s="39"/>
      <c r="B933" s="40"/>
      <c r="C933" s="209"/>
      <c r="D933" s="209"/>
      <c r="E933" s="209"/>
    </row>
    <row r="934" spans="1:5" ht="12.75">
      <c r="A934" s="39"/>
      <c r="B934" s="40"/>
      <c r="C934" s="209"/>
      <c r="D934" s="209"/>
      <c r="E934" s="209"/>
    </row>
    <row r="935" spans="1:5" ht="12.75">
      <c r="A935" s="39"/>
      <c r="B935" s="40"/>
      <c r="C935" s="209"/>
      <c r="D935" s="209"/>
      <c r="E935" s="209"/>
    </row>
    <row r="936" spans="1:5" ht="12.75">
      <c r="A936" s="39"/>
      <c r="B936" s="40"/>
      <c r="C936" s="209"/>
      <c r="D936" s="209"/>
      <c r="E936" s="209"/>
    </row>
    <row r="937" spans="1:5" ht="12.75">
      <c r="A937" s="39"/>
      <c r="B937" s="40"/>
      <c r="C937" s="209"/>
      <c r="D937" s="209"/>
      <c r="E937" s="209"/>
    </row>
    <row r="938" spans="1:5" ht="12.75">
      <c r="A938" s="39"/>
      <c r="B938" s="40"/>
      <c r="C938" s="209"/>
      <c r="D938" s="209"/>
      <c r="E938" s="209"/>
    </row>
    <row r="939" spans="1:5" ht="12.75">
      <c r="A939" s="39"/>
      <c r="B939" s="40"/>
      <c r="C939" s="209"/>
      <c r="D939" s="209"/>
      <c r="E939" s="209"/>
    </row>
    <row r="940" spans="1:5" ht="12.75">
      <c r="A940" s="39"/>
      <c r="B940" s="40"/>
      <c r="C940" s="209"/>
      <c r="D940" s="209"/>
      <c r="E940" s="209"/>
    </row>
    <row r="941" spans="1:5" ht="12.75">
      <c r="A941" s="39"/>
      <c r="B941" s="40"/>
      <c r="C941" s="209"/>
      <c r="D941" s="209"/>
      <c r="E941" s="209"/>
    </row>
    <row r="942" spans="1:5" ht="12.75">
      <c r="A942" s="39"/>
      <c r="B942" s="40"/>
      <c r="C942" s="209"/>
      <c r="D942" s="209"/>
      <c r="E942" s="209"/>
    </row>
    <row r="943" spans="1:5" ht="12.75">
      <c r="A943" s="39"/>
      <c r="B943" s="40"/>
      <c r="C943" s="209"/>
      <c r="D943" s="209"/>
      <c r="E943" s="209"/>
    </row>
    <row r="944" spans="1:5" ht="12.75">
      <c r="A944" s="39"/>
      <c r="B944" s="40"/>
      <c r="C944" s="209"/>
      <c r="D944" s="209"/>
      <c r="E944" s="209"/>
    </row>
    <row r="945" spans="1:5" ht="12.75">
      <c r="A945" s="39"/>
      <c r="B945" s="40"/>
      <c r="C945" s="209"/>
      <c r="D945" s="209"/>
      <c r="E945" s="209"/>
    </row>
    <row r="946" spans="1:5" ht="12.75">
      <c r="A946" s="39"/>
      <c r="B946" s="40"/>
      <c r="C946" s="209"/>
      <c r="D946" s="209"/>
      <c r="E946" s="209"/>
    </row>
    <row r="947" spans="1:5" ht="12.75">
      <c r="A947" s="39"/>
      <c r="B947" s="40"/>
      <c r="C947" s="209"/>
      <c r="D947" s="209"/>
      <c r="E947" s="209"/>
    </row>
    <row r="948" spans="1:5" ht="12.75">
      <c r="A948" s="39"/>
      <c r="B948" s="40"/>
      <c r="C948" s="209"/>
      <c r="D948" s="209"/>
      <c r="E948" s="209"/>
    </row>
    <row r="949" spans="1:5" ht="12.75">
      <c r="A949" s="39"/>
      <c r="B949" s="40"/>
      <c r="C949" s="209"/>
      <c r="D949" s="209"/>
      <c r="E949" s="209"/>
    </row>
    <row r="950" spans="1:5" ht="12.75">
      <c r="A950" s="39"/>
      <c r="B950" s="40"/>
      <c r="C950" s="209"/>
      <c r="D950" s="209"/>
      <c r="E950" s="209"/>
    </row>
    <row r="951" spans="1:5" ht="12.75">
      <c r="A951" s="39"/>
      <c r="B951" s="40"/>
      <c r="C951" s="209"/>
      <c r="D951" s="209"/>
      <c r="E951" s="209"/>
    </row>
    <row r="952" spans="1:5" ht="12.75">
      <c r="A952" s="39"/>
      <c r="B952" s="40"/>
      <c r="C952" s="209"/>
      <c r="D952" s="209"/>
      <c r="E952" s="209"/>
    </row>
    <row r="953" spans="1:5" ht="12.75">
      <c r="A953" s="39"/>
      <c r="B953" s="40"/>
      <c r="C953" s="209"/>
      <c r="D953" s="209"/>
      <c r="E953" s="209"/>
    </row>
    <row r="954" spans="1:5" ht="12.75">
      <c r="A954" s="39"/>
      <c r="B954" s="40"/>
      <c r="C954" s="209"/>
      <c r="D954" s="209"/>
      <c r="E954" s="209"/>
    </row>
    <row r="955" spans="1:5" ht="12.75">
      <c r="A955" s="39"/>
      <c r="B955" s="40"/>
      <c r="C955" s="209"/>
      <c r="D955" s="209"/>
      <c r="E955" s="209"/>
    </row>
    <row r="956" spans="1:5" ht="12.75">
      <c r="A956" s="39"/>
      <c r="B956" s="40"/>
      <c r="C956" s="209"/>
      <c r="D956" s="209"/>
      <c r="E956" s="209"/>
    </row>
    <row r="957" spans="1:5" ht="12.75">
      <c r="A957" s="39"/>
      <c r="B957" s="40"/>
      <c r="C957" s="209"/>
      <c r="D957" s="209"/>
      <c r="E957" s="209"/>
    </row>
    <row r="958" spans="1:5" ht="12.75">
      <c r="A958" s="39"/>
      <c r="B958" s="40"/>
      <c r="C958" s="209"/>
      <c r="D958" s="209"/>
      <c r="E958" s="209"/>
    </row>
    <row r="959" spans="1:5" ht="12.75">
      <c r="A959" s="39"/>
      <c r="B959" s="40"/>
      <c r="C959" s="209"/>
      <c r="D959" s="209"/>
      <c r="E959" s="209"/>
    </row>
    <row r="960" spans="1:5" ht="12.75">
      <c r="A960" s="39"/>
      <c r="B960" s="40"/>
      <c r="C960" s="209"/>
      <c r="D960" s="209"/>
      <c r="E960" s="209"/>
    </row>
    <row r="961" spans="1:5" ht="12.75">
      <c r="A961" s="39"/>
      <c r="B961" s="40"/>
      <c r="C961" s="209"/>
      <c r="D961" s="209"/>
      <c r="E961" s="209"/>
    </row>
    <row r="962" spans="1:5" ht="12.75">
      <c r="A962" s="39"/>
      <c r="B962" s="40"/>
      <c r="C962" s="209"/>
      <c r="D962" s="209"/>
      <c r="E962" s="209"/>
    </row>
    <row r="963" spans="1:5" ht="12.75">
      <c r="A963" s="39"/>
      <c r="B963" s="40"/>
      <c r="C963" s="209"/>
      <c r="D963" s="209"/>
      <c r="E963" s="209"/>
    </row>
    <row r="964" spans="1:5" ht="12.75">
      <c r="A964" s="39"/>
      <c r="B964" s="40"/>
      <c r="C964" s="209"/>
      <c r="D964" s="209"/>
      <c r="E964" s="209"/>
    </row>
    <row r="965" spans="1:5" ht="12.75">
      <c r="A965" s="39"/>
      <c r="B965" s="40"/>
      <c r="C965" s="209"/>
      <c r="D965" s="209"/>
      <c r="E965" s="209"/>
    </row>
    <row r="966" spans="1:5" ht="12.75">
      <c r="A966" s="39"/>
      <c r="B966" s="40"/>
      <c r="C966" s="209"/>
      <c r="D966" s="209"/>
      <c r="E966" s="209"/>
    </row>
    <row r="967" spans="1:5" ht="12.75">
      <c r="A967" s="39"/>
      <c r="B967" s="40"/>
      <c r="C967" s="209"/>
      <c r="D967" s="209"/>
      <c r="E967" s="209"/>
    </row>
    <row r="968" spans="1:5" ht="12.75">
      <c r="A968" s="39"/>
      <c r="B968" s="40"/>
      <c r="C968" s="209"/>
      <c r="D968" s="209"/>
      <c r="E968" s="209"/>
    </row>
    <row r="969" spans="1:5" ht="12.75">
      <c r="A969" s="39"/>
      <c r="B969" s="40"/>
      <c r="C969" s="209"/>
      <c r="D969" s="209"/>
      <c r="E969" s="209"/>
    </row>
    <row r="970" spans="1:5" ht="12.75">
      <c r="A970" s="39"/>
      <c r="B970" s="40"/>
      <c r="C970" s="209"/>
      <c r="D970" s="209"/>
      <c r="E970" s="209"/>
    </row>
    <row r="971" spans="1:5" ht="12.75">
      <c r="A971" s="39"/>
      <c r="B971" s="40"/>
      <c r="C971" s="209"/>
      <c r="D971" s="209"/>
      <c r="E971" s="209"/>
    </row>
    <row r="972" spans="1:5" ht="12.75">
      <c r="A972" s="39"/>
      <c r="B972" s="40"/>
      <c r="C972" s="209"/>
      <c r="D972" s="209"/>
      <c r="E972" s="209"/>
    </row>
    <row r="973" spans="1:5" ht="12.75">
      <c r="A973" s="39"/>
      <c r="B973" s="40"/>
      <c r="C973" s="209"/>
      <c r="D973" s="209"/>
      <c r="E973" s="209"/>
    </row>
    <row r="974" spans="1:5" ht="12.75">
      <c r="A974" s="39"/>
      <c r="B974" s="40"/>
      <c r="C974" s="209"/>
      <c r="D974" s="209"/>
      <c r="E974" s="209"/>
    </row>
    <row r="975" spans="1:5" ht="12.75">
      <c r="A975" s="39"/>
      <c r="B975" s="40"/>
      <c r="C975" s="209"/>
      <c r="D975" s="209"/>
      <c r="E975" s="209"/>
    </row>
    <row r="976" spans="1:5" ht="12.75">
      <c r="A976" s="39"/>
      <c r="B976" s="40"/>
      <c r="C976" s="209"/>
      <c r="D976" s="209"/>
      <c r="E976" s="209"/>
    </row>
    <row r="977" spans="1:5" ht="12.75">
      <c r="A977" s="39"/>
      <c r="B977" s="40"/>
      <c r="C977" s="209"/>
      <c r="D977" s="209"/>
      <c r="E977" s="209"/>
    </row>
    <row r="978" spans="1:5" ht="12.75">
      <c r="A978" s="39"/>
      <c r="B978" s="40"/>
      <c r="C978" s="209"/>
      <c r="D978" s="209"/>
      <c r="E978" s="209"/>
    </row>
    <row r="979" spans="1:5" ht="12.75">
      <c r="A979" s="39"/>
      <c r="B979" s="40"/>
      <c r="C979" s="209"/>
      <c r="D979" s="209"/>
      <c r="E979" s="209"/>
    </row>
    <row r="980" spans="1:5" ht="12.75">
      <c r="A980" s="39"/>
      <c r="B980" s="40"/>
      <c r="C980" s="209"/>
      <c r="D980" s="209"/>
      <c r="E980" s="209"/>
    </row>
    <row r="981" spans="1:5" ht="12.75">
      <c r="A981" s="39"/>
      <c r="B981" s="40"/>
      <c r="C981" s="209"/>
      <c r="D981" s="209"/>
      <c r="E981" s="209"/>
    </row>
    <row r="982" spans="1:5" ht="12.75">
      <c r="A982" s="39"/>
      <c r="B982" s="40"/>
      <c r="C982" s="209"/>
      <c r="D982" s="209"/>
      <c r="E982" s="209"/>
    </row>
    <row r="983" spans="1:5" ht="12.75">
      <c r="A983" s="39"/>
      <c r="B983" s="40"/>
      <c r="C983" s="209"/>
      <c r="D983" s="209"/>
      <c r="E983" s="209"/>
    </row>
    <row r="984" spans="1:5" ht="12.75">
      <c r="A984" s="39"/>
      <c r="B984" s="40"/>
      <c r="C984" s="209"/>
      <c r="D984" s="209"/>
      <c r="E984" s="209"/>
    </row>
    <row r="985" spans="1:5" ht="12.75">
      <c r="A985" s="39"/>
      <c r="B985" s="40"/>
      <c r="C985" s="209"/>
      <c r="D985" s="209"/>
      <c r="E985" s="209"/>
    </row>
    <row r="986" spans="1:5" ht="12.75">
      <c r="A986" s="39"/>
      <c r="B986" s="40"/>
      <c r="C986" s="209"/>
      <c r="D986" s="209"/>
      <c r="E986" s="209"/>
    </row>
    <row r="987" spans="1:5" ht="12.75">
      <c r="A987" s="39"/>
      <c r="B987" s="40"/>
      <c r="C987" s="209"/>
      <c r="D987" s="209"/>
      <c r="E987" s="209"/>
    </row>
    <row r="988" spans="1:5" ht="12.75">
      <c r="A988" s="39"/>
      <c r="B988" s="40"/>
      <c r="C988" s="209"/>
      <c r="D988" s="209"/>
      <c r="E988" s="209"/>
    </row>
    <row r="989" spans="1:5" ht="12.75">
      <c r="A989" s="39"/>
      <c r="B989" s="40"/>
      <c r="C989" s="209"/>
      <c r="D989" s="209"/>
      <c r="E989" s="209"/>
    </row>
    <row r="990" spans="1:5" ht="12.75">
      <c r="A990" s="39"/>
      <c r="B990" s="40"/>
      <c r="C990" s="209"/>
      <c r="D990" s="209"/>
      <c r="E990" s="209"/>
    </row>
    <row r="991" spans="1:5" ht="12.75">
      <c r="A991" s="39"/>
      <c r="B991" s="40"/>
      <c r="C991" s="209"/>
      <c r="D991" s="209"/>
      <c r="E991" s="209"/>
    </row>
    <row r="992" spans="1:5" ht="12.75">
      <c r="A992" s="39"/>
      <c r="B992" s="40"/>
      <c r="C992" s="209"/>
      <c r="D992" s="209"/>
      <c r="E992" s="209"/>
    </row>
    <row r="993" spans="1:5" ht="12.75">
      <c r="A993" s="39"/>
      <c r="B993" s="40"/>
      <c r="C993" s="209"/>
      <c r="D993" s="209"/>
      <c r="E993" s="209"/>
    </row>
    <row r="994" spans="1:5" ht="12.75">
      <c r="A994" s="39"/>
      <c r="B994" s="40"/>
      <c r="C994" s="209"/>
      <c r="D994" s="209"/>
      <c r="E994" s="209"/>
    </row>
    <row r="995" spans="1:5" ht="12.75">
      <c r="A995" s="39"/>
      <c r="B995" s="40"/>
      <c r="C995" s="209"/>
      <c r="D995" s="209"/>
      <c r="E995" s="209"/>
    </row>
    <row r="996" spans="1:5" ht="12.75">
      <c r="A996" s="39"/>
      <c r="B996" s="40"/>
      <c r="C996" s="209"/>
      <c r="D996" s="209"/>
      <c r="E996" s="209"/>
    </row>
    <row r="997" spans="1:5" ht="12.75">
      <c r="A997" s="39"/>
      <c r="B997" s="40"/>
      <c r="C997" s="209"/>
      <c r="D997" s="209"/>
      <c r="E997" s="209"/>
    </row>
    <row r="998" spans="1:5" ht="12.75">
      <c r="A998" s="39"/>
      <c r="B998" s="40"/>
      <c r="C998" s="209"/>
      <c r="D998" s="209"/>
      <c r="E998" s="209"/>
    </row>
    <row r="999" spans="1:5" ht="12.75">
      <c r="A999" s="39"/>
      <c r="B999" s="40"/>
      <c r="C999" s="209"/>
      <c r="D999" s="209"/>
      <c r="E999" s="209"/>
    </row>
    <row r="1000" spans="1:5" ht="12.75">
      <c r="A1000" s="39"/>
      <c r="B1000" s="40"/>
      <c r="C1000" s="209"/>
      <c r="D1000" s="209"/>
      <c r="E1000" s="209"/>
    </row>
    <row r="1001" spans="1:5" ht="12.75">
      <c r="A1001" s="39"/>
      <c r="B1001" s="40"/>
      <c r="C1001" s="209"/>
      <c r="D1001" s="209"/>
      <c r="E1001" s="209"/>
    </row>
    <row r="1002" spans="1:5" ht="12.75">
      <c r="A1002" s="39"/>
      <c r="B1002" s="40"/>
      <c r="C1002" s="209"/>
      <c r="D1002" s="209"/>
      <c r="E1002" s="209"/>
    </row>
    <row r="1003" spans="1:5" ht="12.75">
      <c r="A1003" s="39"/>
      <c r="B1003" s="40"/>
      <c r="C1003" s="209"/>
      <c r="D1003" s="209"/>
      <c r="E1003" s="209"/>
    </row>
    <row r="1004" spans="1:5" ht="12.75">
      <c r="A1004" s="39"/>
      <c r="B1004" s="40"/>
      <c r="C1004" s="209"/>
      <c r="D1004" s="209"/>
      <c r="E1004" s="209"/>
    </row>
    <row r="1005" spans="1:5" ht="12.75">
      <c r="A1005" s="39"/>
      <c r="B1005" s="40"/>
      <c r="C1005" s="209"/>
      <c r="D1005" s="209"/>
      <c r="E1005" s="209"/>
    </row>
    <row r="1006" spans="1:5" ht="12.75">
      <c r="A1006" s="39"/>
      <c r="B1006" s="40"/>
      <c r="C1006" s="209"/>
      <c r="D1006" s="209"/>
      <c r="E1006" s="209"/>
    </row>
    <row r="1007" spans="1:5" ht="12.75">
      <c r="A1007" s="39"/>
      <c r="B1007" s="40"/>
      <c r="C1007" s="209"/>
      <c r="D1007" s="209"/>
      <c r="E1007" s="209"/>
    </row>
    <row r="1008" spans="1:5" ht="12.75">
      <c r="A1008" s="39"/>
      <c r="B1008" s="40"/>
      <c r="C1008" s="209"/>
      <c r="D1008" s="209"/>
      <c r="E1008" s="209"/>
    </row>
    <row r="1009" spans="1:5" ht="12.75">
      <c r="A1009" s="39"/>
      <c r="B1009" s="40"/>
      <c r="C1009" s="209"/>
      <c r="D1009" s="209"/>
      <c r="E1009" s="209"/>
    </row>
    <row r="1010" spans="1:5" ht="12.75">
      <c r="A1010" s="39"/>
      <c r="B1010" s="40"/>
      <c r="C1010" s="209"/>
      <c r="D1010" s="209"/>
      <c r="E1010" s="209"/>
    </row>
    <row r="1011" spans="1:5" ht="12.75">
      <c r="A1011" s="39"/>
      <c r="B1011" s="40"/>
      <c r="C1011" s="209"/>
      <c r="D1011" s="209"/>
      <c r="E1011" s="209"/>
    </row>
    <row r="1012" spans="1:5" ht="12.75">
      <c r="A1012" s="39"/>
      <c r="B1012" s="40"/>
      <c r="C1012" s="209"/>
      <c r="D1012" s="209"/>
      <c r="E1012" s="209"/>
    </row>
    <row r="1013" spans="1:5" ht="12.75">
      <c r="A1013" s="39"/>
      <c r="B1013" s="40"/>
      <c r="C1013" s="209"/>
      <c r="D1013" s="209"/>
      <c r="E1013" s="209"/>
    </row>
    <row r="1014" spans="1:5" ht="12.75">
      <c r="A1014" s="39"/>
      <c r="B1014" s="40"/>
      <c r="C1014" s="209"/>
      <c r="D1014" s="209"/>
      <c r="E1014" s="209"/>
    </row>
    <row r="1015" spans="1:5" ht="12.75">
      <c r="A1015" s="39"/>
      <c r="B1015" s="40"/>
      <c r="C1015" s="209"/>
      <c r="D1015" s="209"/>
      <c r="E1015" s="209"/>
    </row>
    <row r="1016" spans="1:5" ht="12.75">
      <c r="A1016" s="39"/>
      <c r="B1016" s="40"/>
      <c r="C1016" s="209"/>
      <c r="D1016" s="209"/>
      <c r="E1016" s="209"/>
    </row>
    <row r="1017" spans="1:5" ht="12.75">
      <c r="A1017" s="39"/>
      <c r="B1017" s="40"/>
      <c r="C1017" s="209"/>
      <c r="D1017" s="209"/>
      <c r="E1017" s="209"/>
    </row>
    <row r="1018" spans="1:5" ht="12.75">
      <c r="A1018" s="39"/>
      <c r="B1018" s="40"/>
      <c r="C1018" s="209"/>
      <c r="D1018" s="209"/>
      <c r="E1018" s="209"/>
    </row>
    <row r="1019" spans="1:5" ht="12.75">
      <c r="A1019" s="39"/>
      <c r="B1019" s="40"/>
      <c r="C1019" s="209"/>
      <c r="D1019" s="209"/>
      <c r="E1019" s="209"/>
    </row>
    <row r="1020" spans="1:5" ht="12.75">
      <c r="A1020" s="39"/>
      <c r="B1020" s="40"/>
      <c r="C1020" s="209"/>
      <c r="D1020" s="209"/>
      <c r="E1020" s="209"/>
    </row>
    <row r="1021" spans="1:5" ht="12.75">
      <c r="A1021" s="39"/>
      <c r="B1021" s="40"/>
      <c r="C1021" s="209"/>
      <c r="D1021" s="209"/>
      <c r="E1021" s="209"/>
    </row>
    <row r="1022" spans="1:5" ht="12.75">
      <c r="A1022" s="39"/>
      <c r="B1022" s="40"/>
      <c r="C1022" s="209"/>
      <c r="D1022" s="209"/>
      <c r="E1022" s="209"/>
    </row>
    <row r="1023" spans="1:5" ht="12.75">
      <c r="A1023" s="39"/>
      <c r="B1023" s="40"/>
      <c r="C1023" s="209"/>
      <c r="D1023" s="209"/>
      <c r="E1023" s="209"/>
    </row>
    <row r="1024" spans="1:5" ht="12.75">
      <c r="A1024" s="39"/>
      <c r="B1024" s="40"/>
      <c r="C1024" s="209"/>
      <c r="D1024" s="209"/>
      <c r="E1024" s="209"/>
    </row>
    <row r="1025" spans="1:5" ht="12.75">
      <c r="A1025" s="39"/>
      <c r="B1025" s="40"/>
      <c r="C1025" s="209"/>
      <c r="D1025" s="209"/>
      <c r="E1025" s="209"/>
    </row>
    <row r="1026" spans="1:5" ht="12.75">
      <c r="A1026" s="39"/>
      <c r="B1026" s="40"/>
      <c r="C1026" s="209"/>
      <c r="D1026" s="209"/>
      <c r="E1026" s="209"/>
    </row>
    <row r="1027" spans="1:5" ht="12.75">
      <c r="A1027" s="39"/>
      <c r="B1027" s="40"/>
      <c r="C1027" s="209"/>
      <c r="D1027" s="209"/>
      <c r="E1027" s="209"/>
    </row>
    <row r="1028" spans="1:5" ht="12.75">
      <c r="A1028" s="39"/>
      <c r="B1028" s="40"/>
      <c r="C1028" s="209"/>
      <c r="D1028" s="209"/>
      <c r="E1028" s="209"/>
    </row>
    <row r="1029" spans="1:5" ht="12.75">
      <c r="A1029" s="39"/>
      <c r="B1029" s="40"/>
      <c r="C1029" s="209"/>
      <c r="D1029" s="209"/>
      <c r="E1029" s="209"/>
    </row>
    <row r="1030" spans="1:5" ht="12.75">
      <c r="A1030" s="39"/>
      <c r="B1030" s="40"/>
      <c r="C1030" s="209"/>
      <c r="D1030" s="209"/>
      <c r="E1030" s="209"/>
    </row>
    <row r="1031" spans="1:5" ht="12.75">
      <c r="A1031" s="39"/>
      <c r="B1031" s="40"/>
      <c r="C1031" s="209"/>
      <c r="D1031" s="209"/>
      <c r="E1031" s="209"/>
    </row>
    <row r="1032" spans="1:5" ht="12.75">
      <c r="A1032" s="39"/>
      <c r="B1032" s="40"/>
      <c r="C1032" s="209"/>
      <c r="D1032" s="209"/>
      <c r="E1032" s="209"/>
    </row>
    <row r="1033" spans="1:5" ht="12.75">
      <c r="A1033" s="39"/>
      <c r="B1033" s="40"/>
      <c r="C1033" s="209"/>
      <c r="D1033" s="209"/>
      <c r="E1033" s="209"/>
    </row>
    <row r="1034" spans="1:5" ht="12.75">
      <c r="A1034" s="39"/>
      <c r="B1034" s="40"/>
      <c r="C1034" s="209"/>
      <c r="D1034" s="209"/>
      <c r="E1034" s="209"/>
    </row>
    <row r="1035" spans="1:5" ht="12.75">
      <c r="A1035" s="39"/>
      <c r="B1035" s="40"/>
      <c r="C1035" s="209"/>
      <c r="D1035" s="209"/>
      <c r="E1035" s="209"/>
    </row>
    <row r="1036" spans="1:5" ht="12.75">
      <c r="A1036" s="39"/>
      <c r="B1036" s="40"/>
      <c r="C1036" s="209"/>
      <c r="D1036" s="209"/>
      <c r="E1036" s="209"/>
    </row>
    <row r="1037" spans="1:5" ht="12.75">
      <c r="A1037" s="39"/>
      <c r="B1037" s="40"/>
      <c r="C1037" s="209"/>
      <c r="D1037" s="209"/>
      <c r="E1037" s="209"/>
    </row>
    <row r="1038" spans="1:5" ht="12.75">
      <c r="A1038" s="39"/>
      <c r="B1038" s="40"/>
      <c r="C1038" s="209"/>
      <c r="D1038" s="209"/>
      <c r="E1038" s="209"/>
    </row>
    <row r="1039" spans="1:5" ht="12.75">
      <c r="A1039" s="39"/>
      <c r="B1039" s="40"/>
      <c r="C1039" s="209"/>
      <c r="D1039" s="209"/>
      <c r="E1039" s="209"/>
    </row>
    <row r="1040" spans="1:5" ht="12.75">
      <c r="A1040" s="39"/>
      <c r="B1040" s="40"/>
      <c r="C1040" s="209"/>
      <c r="D1040" s="209"/>
      <c r="E1040" s="209"/>
    </row>
    <row r="1041" spans="1:5" ht="12.75">
      <c r="A1041" s="39"/>
      <c r="B1041" s="40"/>
      <c r="C1041" s="209"/>
      <c r="D1041" s="209"/>
      <c r="E1041" s="209"/>
    </row>
    <row r="1042" spans="1:5" ht="12.75">
      <c r="A1042" s="39"/>
      <c r="B1042" s="40"/>
      <c r="C1042" s="209"/>
      <c r="D1042" s="209"/>
      <c r="E1042" s="209"/>
    </row>
    <row r="1043" spans="1:5" ht="12.75">
      <c r="A1043" s="39"/>
      <c r="B1043" s="40"/>
      <c r="C1043" s="209"/>
      <c r="D1043" s="209"/>
      <c r="E1043" s="209"/>
    </row>
    <row r="1044" spans="1:5" ht="12.75">
      <c r="A1044" s="39"/>
      <c r="B1044" s="40"/>
      <c r="C1044" s="209"/>
      <c r="D1044" s="209"/>
      <c r="E1044" s="209"/>
    </row>
    <row r="1045" spans="1:5" ht="12.75">
      <c r="A1045" s="39"/>
      <c r="B1045" s="40"/>
      <c r="C1045" s="209"/>
      <c r="D1045" s="209"/>
      <c r="E1045" s="209"/>
    </row>
    <row r="1046" spans="1:5" ht="12.75">
      <c r="A1046" s="39"/>
      <c r="B1046" s="40"/>
      <c r="C1046" s="209"/>
      <c r="D1046" s="209"/>
      <c r="E1046" s="209"/>
    </row>
    <row r="1047" spans="1:5" ht="12.75">
      <c r="A1047" s="39"/>
      <c r="B1047" s="40"/>
      <c r="C1047" s="209"/>
      <c r="D1047" s="209"/>
      <c r="E1047" s="209"/>
    </row>
    <row r="1048" spans="1:5" ht="12.75">
      <c r="A1048" s="39"/>
      <c r="B1048" s="40"/>
      <c r="C1048" s="209"/>
      <c r="D1048" s="209"/>
      <c r="E1048" s="209"/>
    </row>
    <row r="1049" spans="1:5" ht="12.75">
      <c r="A1049" s="39"/>
      <c r="B1049" s="40"/>
      <c r="C1049" s="209"/>
      <c r="D1049" s="209"/>
      <c r="E1049" s="209"/>
    </row>
    <row r="1050" spans="1:5" ht="12.75">
      <c r="A1050" s="39"/>
      <c r="B1050" s="40"/>
      <c r="C1050" s="209"/>
      <c r="D1050" s="209"/>
      <c r="E1050" s="209"/>
    </row>
    <row r="1051" spans="1:5" ht="12.75">
      <c r="A1051" s="39"/>
      <c r="B1051" s="40"/>
      <c r="C1051" s="209"/>
      <c r="D1051" s="209"/>
      <c r="E1051" s="209"/>
    </row>
    <row r="1052" spans="1:5" ht="12.75">
      <c r="A1052" s="39"/>
      <c r="B1052" s="40"/>
      <c r="C1052" s="209"/>
      <c r="D1052" s="209"/>
      <c r="E1052" s="209"/>
    </row>
    <row r="1053" spans="1:5" ht="12.75">
      <c r="A1053" s="39"/>
      <c r="B1053" s="40"/>
      <c r="C1053" s="209"/>
      <c r="D1053" s="209"/>
      <c r="E1053" s="209"/>
    </row>
    <row r="1054" spans="1:5" ht="12.75">
      <c r="A1054" s="39"/>
      <c r="B1054" s="40"/>
      <c r="C1054" s="209"/>
      <c r="D1054" s="209"/>
      <c r="E1054" s="209"/>
    </row>
    <row r="1055" spans="1:5" ht="12.75">
      <c r="A1055" s="39"/>
      <c r="B1055" s="40"/>
      <c r="C1055" s="209"/>
      <c r="D1055" s="209"/>
      <c r="E1055" s="209"/>
    </row>
    <row r="1056" spans="1:5" ht="12.75">
      <c r="A1056" s="39"/>
      <c r="B1056" s="40"/>
      <c r="C1056" s="209"/>
      <c r="D1056" s="209"/>
      <c r="E1056" s="209"/>
    </row>
    <row r="1057" spans="1:5" ht="12.75">
      <c r="A1057" s="39"/>
      <c r="B1057" s="40"/>
      <c r="C1057" s="209"/>
      <c r="D1057" s="209"/>
      <c r="E1057" s="209"/>
    </row>
    <row r="1058" spans="1:5" ht="12.75">
      <c r="A1058" s="39"/>
      <c r="B1058" s="40"/>
      <c r="C1058" s="209"/>
      <c r="D1058" s="209"/>
      <c r="E1058" s="209"/>
    </row>
    <row r="1059" spans="1:5" ht="12.75">
      <c r="A1059" s="39"/>
      <c r="B1059" s="40"/>
      <c r="C1059" s="209"/>
      <c r="D1059" s="209"/>
      <c r="E1059" s="209"/>
    </row>
    <row r="1060" spans="1:5" ht="12.75">
      <c r="A1060" s="39"/>
      <c r="B1060" s="40"/>
      <c r="C1060" s="209"/>
      <c r="D1060" s="209"/>
      <c r="E1060" s="209"/>
    </row>
    <row r="1061" spans="1:5" ht="12.75">
      <c r="A1061" s="39"/>
      <c r="B1061" s="40"/>
      <c r="C1061" s="209"/>
      <c r="D1061" s="209"/>
      <c r="E1061" s="209"/>
    </row>
    <row r="1062" spans="1:5" ht="12.75">
      <c r="A1062" s="39"/>
      <c r="B1062" s="40"/>
      <c r="C1062" s="209"/>
      <c r="D1062" s="209"/>
      <c r="E1062" s="209"/>
    </row>
    <row r="1063" spans="1:5" ht="12.75">
      <c r="A1063" s="39"/>
      <c r="B1063" s="40"/>
      <c r="C1063" s="209"/>
      <c r="D1063" s="209"/>
      <c r="E1063" s="209"/>
    </row>
    <row r="1064" spans="1:5" ht="12.75">
      <c r="A1064" s="39"/>
      <c r="B1064" s="40"/>
      <c r="C1064" s="209"/>
      <c r="D1064" s="209"/>
      <c r="E1064" s="209"/>
    </row>
    <row r="1065" spans="1:5" ht="12.75">
      <c r="A1065" s="39"/>
      <c r="B1065" s="40"/>
      <c r="C1065" s="209"/>
      <c r="D1065" s="209"/>
      <c r="E1065" s="209"/>
    </row>
    <row r="1066" spans="1:5" ht="12.75">
      <c r="A1066" s="39"/>
      <c r="B1066" s="40"/>
      <c r="C1066" s="209"/>
      <c r="D1066" s="209"/>
      <c r="E1066" s="209"/>
    </row>
    <row r="1067" spans="1:5" ht="12.75">
      <c r="A1067" s="39"/>
      <c r="B1067" s="40"/>
      <c r="C1067" s="209"/>
      <c r="D1067" s="209"/>
      <c r="E1067" s="209"/>
    </row>
    <row r="1068" spans="1:5" ht="12.75">
      <c r="A1068" s="39"/>
      <c r="B1068" s="40"/>
      <c r="C1068" s="209"/>
      <c r="D1068" s="209"/>
      <c r="E1068" s="209"/>
    </row>
    <row r="1069" spans="1:5" ht="12.75">
      <c r="A1069" s="39"/>
      <c r="B1069" s="40"/>
      <c r="C1069" s="209"/>
      <c r="D1069" s="209"/>
      <c r="E1069" s="209"/>
    </row>
    <row r="1070" spans="1:5" ht="12.75">
      <c r="A1070" s="39"/>
      <c r="B1070" s="40"/>
      <c r="C1070" s="209"/>
      <c r="D1070" s="209"/>
      <c r="E1070" s="209"/>
    </row>
    <row r="1071" spans="1:5" ht="12.75">
      <c r="A1071" s="39"/>
      <c r="B1071" s="40"/>
      <c r="C1071" s="209"/>
      <c r="D1071" s="209"/>
      <c r="E1071" s="209"/>
    </row>
    <row r="1072" spans="1:5" ht="12.75">
      <c r="A1072" s="39"/>
      <c r="B1072" s="40"/>
      <c r="C1072" s="209"/>
      <c r="D1072" s="209"/>
      <c r="E1072" s="209"/>
    </row>
    <row r="1073" spans="1:5" ht="12.75">
      <c r="A1073" s="39"/>
      <c r="B1073" s="40"/>
      <c r="C1073" s="209"/>
      <c r="D1073" s="209"/>
      <c r="E1073" s="209"/>
    </row>
    <row r="1074" spans="1:5" ht="12.75">
      <c r="A1074" s="39"/>
      <c r="B1074" s="40"/>
      <c r="C1074" s="209"/>
      <c r="D1074" s="209"/>
      <c r="E1074" s="209"/>
    </row>
    <row r="1075" spans="1:5" ht="12.75">
      <c r="A1075" s="39"/>
      <c r="B1075" s="40"/>
      <c r="C1075" s="209"/>
      <c r="D1075" s="209"/>
      <c r="E1075" s="209"/>
    </row>
    <row r="1076" spans="1:5" ht="12.75">
      <c r="A1076" s="39"/>
      <c r="B1076" s="40"/>
      <c r="C1076" s="209"/>
      <c r="D1076" s="209"/>
      <c r="E1076" s="209"/>
    </row>
    <row r="1077" spans="1:5" ht="12.75">
      <c r="A1077" s="39"/>
      <c r="B1077" s="40"/>
      <c r="C1077" s="209"/>
      <c r="D1077" s="209"/>
      <c r="E1077" s="209"/>
    </row>
    <row r="1078" spans="1:5" ht="12.75">
      <c r="A1078" s="39"/>
      <c r="B1078" s="40"/>
      <c r="C1078" s="209"/>
      <c r="D1078" s="209"/>
      <c r="E1078" s="209"/>
    </row>
    <row r="1079" spans="1:5" ht="12.75">
      <c r="A1079" s="39"/>
      <c r="B1079" s="40"/>
      <c r="C1079" s="209"/>
      <c r="D1079" s="209"/>
      <c r="E1079" s="209"/>
    </row>
    <row r="1080" spans="1:5" ht="12.75">
      <c r="A1080" s="39"/>
      <c r="B1080" s="40"/>
      <c r="C1080" s="209"/>
      <c r="D1080" s="209"/>
      <c r="E1080" s="209"/>
    </row>
    <row r="1081" spans="1:5" ht="12.75">
      <c r="A1081" s="39"/>
      <c r="B1081" s="40"/>
      <c r="C1081" s="209"/>
      <c r="D1081" s="209"/>
      <c r="E1081" s="209"/>
    </row>
    <row r="1082" spans="1:5" ht="12.75">
      <c r="A1082" s="39"/>
      <c r="B1082" s="40"/>
      <c r="C1082" s="209"/>
      <c r="D1082" s="209"/>
      <c r="E1082" s="209"/>
    </row>
    <row r="1083" spans="1:5" ht="12.75">
      <c r="A1083" s="39"/>
      <c r="B1083" s="40"/>
      <c r="C1083" s="209"/>
      <c r="D1083" s="209"/>
      <c r="E1083" s="209"/>
    </row>
    <row r="1084" spans="1:5" ht="12.75">
      <c r="A1084" s="39"/>
      <c r="B1084" s="40"/>
      <c r="C1084" s="209"/>
      <c r="D1084" s="209"/>
      <c r="E1084" s="209"/>
    </row>
    <row r="1085" spans="1:5" ht="12.75">
      <c r="A1085" s="39"/>
      <c r="B1085" s="40"/>
      <c r="C1085" s="209"/>
      <c r="D1085" s="209"/>
      <c r="E1085" s="209"/>
    </row>
    <row r="1086" spans="1:5" ht="12.75">
      <c r="A1086" s="39"/>
      <c r="B1086" s="40"/>
      <c r="C1086" s="209"/>
      <c r="D1086" s="209"/>
      <c r="E1086" s="209"/>
    </row>
    <row r="1087" spans="1:5" ht="12.75">
      <c r="A1087" s="39"/>
      <c r="B1087" s="40"/>
      <c r="C1087" s="209"/>
      <c r="D1087" s="209"/>
      <c r="E1087" s="209"/>
    </row>
    <row r="1088" spans="1:5" ht="12.75">
      <c r="A1088" s="39"/>
      <c r="B1088" s="40"/>
      <c r="C1088" s="209"/>
      <c r="D1088" s="209"/>
      <c r="E1088" s="209"/>
    </row>
    <row r="1089" spans="1:5" ht="12.75">
      <c r="A1089" s="39"/>
      <c r="B1089" s="40"/>
      <c r="C1089" s="209"/>
      <c r="D1089" s="209"/>
      <c r="E1089" s="209"/>
    </row>
    <row r="1090" spans="1:5" ht="12.75">
      <c r="A1090" s="39"/>
      <c r="B1090" s="40"/>
      <c r="C1090" s="209"/>
      <c r="D1090" s="209"/>
      <c r="E1090" s="209"/>
    </row>
    <row r="1091" spans="1:5" ht="12.75">
      <c r="A1091" s="39"/>
      <c r="B1091" s="40"/>
      <c r="C1091" s="209"/>
      <c r="D1091" s="209"/>
      <c r="E1091" s="209"/>
    </row>
    <row r="1092" spans="1:5" ht="12.75">
      <c r="A1092" s="39"/>
      <c r="B1092" s="40"/>
      <c r="C1092" s="209"/>
      <c r="D1092" s="209"/>
      <c r="E1092" s="209"/>
    </row>
    <row r="1093" spans="1:5" ht="12.75">
      <c r="A1093" s="39"/>
      <c r="B1093" s="40"/>
      <c r="C1093" s="209"/>
      <c r="D1093" s="209"/>
      <c r="E1093" s="209"/>
    </row>
    <row r="1094" spans="1:5" ht="12.75">
      <c r="A1094" s="39"/>
      <c r="B1094" s="40"/>
      <c r="C1094" s="209"/>
      <c r="D1094" s="209"/>
      <c r="E1094" s="209"/>
    </row>
    <row r="1095" spans="1:5" ht="12.75">
      <c r="A1095" s="39"/>
      <c r="B1095" s="40"/>
      <c r="C1095" s="209"/>
      <c r="D1095" s="209"/>
      <c r="E1095" s="209"/>
    </row>
    <row r="1096" spans="1:5" ht="12.75">
      <c r="A1096" s="39"/>
      <c r="B1096" s="40"/>
      <c r="C1096" s="209"/>
      <c r="D1096" s="209"/>
      <c r="E1096" s="209"/>
    </row>
    <row r="1097" spans="1:5" ht="12.75">
      <c r="A1097" s="39"/>
      <c r="B1097" s="40"/>
      <c r="C1097" s="209"/>
      <c r="D1097" s="209"/>
      <c r="E1097" s="209"/>
    </row>
    <row r="1098" spans="1:5" ht="12.75">
      <c r="A1098" s="39"/>
      <c r="B1098" s="40"/>
      <c r="C1098" s="209"/>
      <c r="D1098" s="209"/>
      <c r="E1098" s="209"/>
    </row>
    <row r="1099" spans="1:5" ht="12.75">
      <c r="A1099" s="39"/>
      <c r="B1099" s="40"/>
      <c r="C1099" s="209"/>
      <c r="D1099" s="209"/>
      <c r="E1099" s="209"/>
    </row>
    <row r="1100" spans="1:5" ht="12.75">
      <c r="A1100" s="39"/>
      <c r="B1100" s="40"/>
      <c r="C1100" s="209"/>
      <c r="D1100" s="209"/>
      <c r="E1100" s="209"/>
    </row>
    <row r="1101" spans="1:5" ht="12.75">
      <c r="A1101" s="39"/>
      <c r="B1101" s="40"/>
      <c r="C1101" s="209"/>
      <c r="D1101" s="209"/>
      <c r="E1101" s="209"/>
    </row>
    <row r="1102" spans="1:5" ht="12.75">
      <c r="A1102" s="39"/>
      <c r="B1102" s="40"/>
      <c r="C1102" s="209"/>
      <c r="D1102" s="209"/>
      <c r="E1102" s="209"/>
    </row>
    <row r="1103" spans="1:5" ht="12.75">
      <c r="A1103" s="39"/>
      <c r="B1103" s="40"/>
      <c r="C1103" s="209"/>
      <c r="D1103" s="209"/>
      <c r="E1103" s="209"/>
    </row>
    <row r="1104" spans="1:5" ht="12.75">
      <c r="A1104" s="39"/>
      <c r="B1104" s="40"/>
      <c r="C1104" s="209"/>
      <c r="D1104" s="209"/>
      <c r="E1104" s="209"/>
    </row>
    <row r="1105" spans="1:5" ht="12.75">
      <c r="A1105" s="39"/>
      <c r="B1105" s="40"/>
      <c r="C1105" s="209"/>
      <c r="D1105" s="209"/>
      <c r="E1105" s="209"/>
    </row>
    <row r="1106" spans="1:5" ht="12.75">
      <c r="A1106" s="39"/>
      <c r="B1106" s="40"/>
      <c r="C1106" s="209"/>
      <c r="D1106" s="209"/>
      <c r="E1106" s="209"/>
    </row>
    <row r="1107" spans="1:5" ht="12.75">
      <c r="A1107" s="39"/>
      <c r="B1107" s="40"/>
      <c r="C1107" s="209"/>
      <c r="D1107" s="209"/>
      <c r="E1107" s="209"/>
    </row>
    <row r="1108" spans="1:5" ht="12.75">
      <c r="A1108" s="39"/>
      <c r="B1108" s="40"/>
      <c r="C1108" s="209"/>
      <c r="D1108" s="209"/>
      <c r="E1108" s="209"/>
    </row>
    <row r="1109" spans="1:5" ht="12.75">
      <c r="A1109" s="39"/>
      <c r="B1109" s="40"/>
      <c r="C1109" s="209"/>
      <c r="D1109" s="209"/>
      <c r="E1109" s="209"/>
    </row>
    <row r="1110" spans="1:5" ht="12.75">
      <c r="A1110" s="39"/>
      <c r="B1110" s="40"/>
      <c r="C1110" s="209"/>
      <c r="D1110" s="209"/>
      <c r="E1110" s="209"/>
    </row>
    <row r="1111" spans="1:5" ht="12.75">
      <c r="A1111" s="39"/>
      <c r="B1111" s="40"/>
      <c r="C1111" s="209"/>
      <c r="D1111" s="209"/>
      <c r="E1111" s="209"/>
    </row>
    <row r="1112" spans="1:5" ht="12.75">
      <c r="A1112" s="39"/>
      <c r="B1112" s="40"/>
      <c r="C1112" s="209"/>
      <c r="D1112" s="209"/>
      <c r="E1112" s="209"/>
    </row>
    <row r="1113" spans="1:5" ht="12.75">
      <c r="A1113" s="39"/>
      <c r="B1113" s="40"/>
      <c r="C1113" s="209"/>
      <c r="D1113" s="209"/>
      <c r="E1113" s="209"/>
    </row>
    <row r="1114" spans="1:5" ht="12.75">
      <c r="A1114" s="39"/>
      <c r="B1114" s="40"/>
      <c r="C1114" s="209"/>
      <c r="D1114" s="209"/>
      <c r="E1114" s="209"/>
    </row>
    <row r="1115" spans="1:5" ht="12.75">
      <c r="A1115" s="39"/>
      <c r="B1115" s="40"/>
      <c r="C1115" s="209"/>
      <c r="D1115" s="209"/>
      <c r="E1115" s="209"/>
    </row>
    <row r="1116" spans="1:5" ht="12.75">
      <c r="A1116" s="39"/>
      <c r="B1116" s="40"/>
      <c r="C1116" s="209"/>
      <c r="D1116" s="209"/>
      <c r="E1116" s="209"/>
    </row>
    <row r="1117" spans="1:5" ht="12.75">
      <c r="A1117" s="39"/>
      <c r="B1117" s="40"/>
      <c r="C1117" s="209"/>
      <c r="D1117" s="209"/>
      <c r="E1117" s="209"/>
    </row>
    <row r="1118" spans="1:5" ht="12.75">
      <c r="A1118" s="39"/>
      <c r="B1118" s="40"/>
      <c r="C1118" s="209"/>
      <c r="D1118" s="209"/>
      <c r="E1118" s="209"/>
    </row>
    <row r="1119" spans="1:5" ht="12.75">
      <c r="A1119" s="39"/>
      <c r="B1119" s="40"/>
      <c r="C1119" s="209"/>
      <c r="D1119" s="209"/>
      <c r="E1119" s="209"/>
    </row>
    <row r="1120" spans="1:5" ht="12.75">
      <c r="A1120" s="39"/>
      <c r="B1120" s="40"/>
      <c r="C1120" s="209"/>
      <c r="D1120" s="209"/>
      <c r="E1120" s="209"/>
    </row>
    <row r="1121" spans="1:5" ht="12.75">
      <c r="A1121" s="39"/>
      <c r="B1121" s="40"/>
      <c r="C1121" s="209"/>
      <c r="D1121" s="209"/>
      <c r="E1121" s="209"/>
    </row>
    <row r="1122" spans="1:5" ht="12.75">
      <c r="A1122" s="39"/>
      <c r="B1122" s="40"/>
      <c r="C1122" s="209"/>
      <c r="D1122" s="209"/>
      <c r="E1122" s="209"/>
    </row>
    <row r="1123" spans="1:5" ht="12.75">
      <c r="A1123" s="39"/>
      <c r="B1123" s="40"/>
      <c r="C1123" s="209"/>
      <c r="D1123" s="209"/>
      <c r="E1123" s="209"/>
    </row>
    <row r="1124" spans="1:5" ht="12.75">
      <c r="A1124" s="39"/>
      <c r="B1124" s="40"/>
      <c r="C1124" s="209"/>
      <c r="D1124" s="209"/>
      <c r="E1124" s="209"/>
    </row>
    <row r="1125" spans="1:5" ht="12.75">
      <c r="A1125" s="39"/>
      <c r="B1125" s="40"/>
      <c r="C1125" s="209"/>
      <c r="D1125" s="209"/>
      <c r="E1125" s="209"/>
    </row>
    <row r="1126" spans="1:5" ht="12.75">
      <c r="A1126" s="39"/>
      <c r="B1126" s="40"/>
      <c r="C1126" s="209"/>
      <c r="D1126" s="209"/>
      <c r="E1126" s="209"/>
    </row>
    <row r="1127" spans="1:5" ht="12.75">
      <c r="A1127" s="39"/>
      <c r="B1127" s="40"/>
      <c r="C1127" s="209"/>
      <c r="D1127" s="209"/>
      <c r="E1127" s="209"/>
    </row>
    <row r="1128" spans="1:5" ht="12.75">
      <c r="A1128" s="39"/>
      <c r="B1128" s="40"/>
      <c r="C1128" s="209"/>
      <c r="D1128" s="209"/>
      <c r="E1128" s="209"/>
    </row>
    <row r="1129" spans="1:5" ht="12.75">
      <c r="A1129" s="39"/>
      <c r="B1129" s="40"/>
      <c r="C1129" s="209"/>
      <c r="D1129" s="209"/>
      <c r="E1129" s="209"/>
    </row>
    <row r="1130" spans="1:5" ht="12.75">
      <c r="A1130" s="39"/>
      <c r="B1130" s="40"/>
      <c r="C1130" s="209"/>
      <c r="D1130" s="209"/>
      <c r="E1130" s="209"/>
    </row>
    <row r="1131" spans="1:5" ht="12.75">
      <c r="A1131" s="39"/>
      <c r="B1131" s="40"/>
      <c r="C1131" s="209"/>
      <c r="D1131" s="209"/>
      <c r="E1131" s="209"/>
    </row>
    <row r="1132" spans="1:5" ht="12.75">
      <c r="A1132" s="39"/>
      <c r="B1132" s="40"/>
      <c r="C1132" s="209"/>
      <c r="D1132" s="209"/>
      <c r="E1132" s="209"/>
    </row>
    <row r="1133" spans="1:5" ht="12.75">
      <c r="A1133" s="39"/>
      <c r="B1133" s="40"/>
      <c r="C1133" s="209"/>
      <c r="D1133" s="209"/>
      <c r="E1133" s="209"/>
    </row>
    <row r="1134" spans="1:5" ht="12.75">
      <c r="A1134" s="39"/>
      <c r="B1134" s="40"/>
      <c r="C1134" s="209"/>
      <c r="D1134" s="209"/>
      <c r="E1134" s="209"/>
    </row>
    <row r="1135" spans="1:5" ht="12.75">
      <c r="A1135" s="39"/>
      <c r="B1135" s="40"/>
      <c r="C1135" s="209"/>
      <c r="D1135" s="209"/>
      <c r="E1135" s="209"/>
    </row>
    <row r="1136" spans="1:5" ht="12.75">
      <c r="A1136" s="39"/>
      <c r="B1136" s="40"/>
      <c r="C1136" s="209"/>
      <c r="D1136" s="209"/>
      <c r="E1136" s="209"/>
    </row>
    <row r="1137" spans="1:5" ht="12.75">
      <c r="A1137" s="39"/>
      <c r="B1137" s="40"/>
      <c r="C1137" s="209"/>
      <c r="D1137" s="209"/>
      <c r="E1137" s="209"/>
    </row>
    <row r="1138" spans="1:5" ht="12.75">
      <c r="A1138" s="39"/>
      <c r="B1138" s="40"/>
      <c r="C1138" s="209"/>
      <c r="D1138" s="209"/>
      <c r="E1138" s="209"/>
    </row>
    <row r="1139" spans="1:5" ht="12.75">
      <c r="A1139" s="39"/>
      <c r="B1139" s="40"/>
      <c r="C1139" s="209"/>
      <c r="D1139" s="209"/>
      <c r="E1139" s="209"/>
    </row>
    <row r="1140" spans="1:5" ht="12.75">
      <c r="A1140" s="39"/>
      <c r="B1140" s="40"/>
      <c r="C1140" s="209"/>
      <c r="D1140" s="209"/>
      <c r="E1140" s="209"/>
    </row>
    <row r="1141" spans="1:5" ht="12.75">
      <c r="A1141" s="39"/>
      <c r="B1141" s="40"/>
      <c r="C1141" s="209"/>
      <c r="D1141" s="209"/>
      <c r="E1141" s="209"/>
    </row>
    <row r="1142" spans="1:5" ht="12.75">
      <c r="A1142" s="39"/>
      <c r="B1142" s="40"/>
      <c r="C1142" s="209"/>
      <c r="D1142" s="209"/>
      <c r="E1142" s="209"/>
    </row>
    <row r="1143" spans="1:5" ht="12.75">
      <c r="A1143" s="39"/>
      <c r="B1143" s="40"/>
      <c r="C1143" s="209"/>
      <c r="D1143" s="209"/>
      <c r="E1143" s="209"/>
    </row>
    <row r="1144" spans="1:5" ht="12.75">
      <c r="A1144" s="39"/>
      <c r="B1144" s="40"/>
      <c r="C1144" s="209"/>
      <c r="D1144" s="209"/>
      <c r="E1144" s="209"/>
    </row>
    <row r="1145" spans="1:5" ht="12.75">
      <c r="A1145" s="39"/>
      <c r="B1145" s="40"/>
      <c r="C1145" s="209"/>
      <c r="D1145" s="209"/>
      <c r="E1145" s="209"/>
    </row>
    <row r="1146" spans="1:5" ht="12.75">
      <c r="A1146" s="39"/>
      <c r="B1146" s="40"/>
      <c r="C1146" s="209"/>
      <c r="D1146" s="209"/>
      <c r="E1146" s="209"/>
    </row>
    <row r="1147" spans="1:5" ht="12.75">
      <c r="A1147" s="39"/>
      <c r="B1147" s="40"/>
      <c r="C1147" s="209"/>
      <c r="D1147" s="209"/>
      <c r="E1147" s="209"/>
    </row>
    <row r="1148" spans="1:5" ht="12.75">
      <c r="A1148" s="39"/>
      <c r="B1148" s="40"/>
      <c r="C1148" s="209"/>
      <c r="D1148" s="209"/>
      <c r="E1148" s="209"/>
    </row>
    <row r="1149" spans="1:5" ht="12.75">
      <c r="A1149" s="39"/>
      <c r="B1149" s="40"/>
      <c r="C1149" s="209"/>
      <c r="D1149" s="209"/>
      <c r="E1149" s="209"/>
    </row>
    <row r="1150" spans="1:5" ht="12.75">
      <c r="A1150" s="39"/>
      <c r="B1150" s="40"/>
      <c r="C1150" s="209"/>
      <c r="D1150" s="209"/>
      <c r="E1150" s="209"/>
    </row>
    <row r="1151" spans="1:5" ht="12.75">
      <c r="A1151" s="39"/>
      <c r="B1151" s="40"/>
      <c r="C1151" s="209"/>
      <c r="D1151" s="209"/>
      <c r="E1151" s="209"/>
    </row>
    <row r="1152" spans="1:5" ht="12.75">
      <c r="A1152" s="39"/>
      <c r="B1152" s="40"/>
      <c r="C1152" s="209"/>
      <c r="D1152" s="209"/>
      <c r="E1152" s="209"/>
    </row>
    <row r="1153" spans="1:5" ht="12.75">
      <c r="A1153" s="39"/>
      <c r="B1153" s="40"/>
      <c r="C1153" s="209"/>
      <c r="D1153" s="209"/>
      <c r="E1153" s="209"/>
    </row>
    <row r="1154" spans="1:5" ht="12.75">
      <c r="A1154" s="39"/>
      <c r="B1154" s="40"/>
      <c r="C1154" s="209"/>
      <c r="D1154" s="209"/>
      <c r="E1154" s="209"/>
    </row>
    <row r="1155" spans="1:5" ht="12.75">
      <c r="A1155" s="39"/>
      <c r="B1155" s="40"/>
      <c r="C1155" s="209"/>
      <c r="D1155" s="209"/>
      <c r="E1155" s="209"/>
    </row>
    <row r="1156" spans="1:5" ht="12.75">
      <c r="A1156" s="39"/>
      <c r="B1156" s="40"/>
      <c r="C1156" s="209"/>
      <c r="D1156" s="209"/>
      <c r="E1156" s="209"/>
    </row>
    <row r="1157" spans="1:5" ht="12.75">
      <c r="A1157" s="39"/>
      <c r="B1157" s="40"/>
      <c r="C1157" s="209"/>
      <c r="D1157" s="209"/>
      <c r="E1157" s="209"/>
    </row>
    <row r="1158" spans="1:5" ht="12.75">
      <c r="A1158" s="39"/>
      <c r="B1158" s="40"/>
      <c r="C1158" s="209"/>
      <c r="D1158" s="209"/>
      <c r="E1158" s="209"/>
    </row>
    <row r="1159" spans="1:5" ht="12.75">
      <c r="A1159" s="39"/>
      <c r="B1159" s="40"/>
      <c r="C1159" s="209"/>
      <c r="D1159" s="209"/>
      <c r="E1159" s="209"/>
    </row>
    <row r="1160" spans="1:5" ht="12.75">
      <c r="A1160" s="39"/>
      <c r="B1160" s="40"/>
      <c r="C1160" s="209"/>
      <c r="D1160" s="209"/>
      <c r="E1160" s="209"/>
    </row>
    <row r="1161" spans="1:5" ht="12.75">
      <c r="A1161" s="39"/>
      <c r="B1161" s="40"/>
      <c r="C1161" s="209"/>
      <c r="D1161" s="209"/>
      <c r="E1161" s="209"/>
    </row>
    <row r="1162" spans="1:5" ht="12.75">
      <c r="A1162" s="39"/>
      <c r="B1162" s="40"/>
      <c r="C1162" s="209"/>
      <c r="D1162" s="209"/>
      <c r="E1162" s="209"/>
    </row>
    <row r="1163" spans="1:5" ht="12.75">
      <c r="A1163" s="39"/>
      <c r="B1163" s="40"/>
      <c r="C1163" s="209"/>
      <c r="D1163" s="209"/>
      <c r="E1163" s="209"/>
    </row>
    <row r="1164" spans="1:5" ht="12.75">
      <c r="A1164" s="39"/>
      <c r="B1164" s="40"/>
      <c r="C1164" s="209"/>
      <c r="D1164" s="209"/>
      <c r="E1164" s="209"/>
    </row>
    <row r="1165" spans="1:5" ht="12.75">
      <c r="A1165" s="39"/>
      <c r="B1165" s="40"/>
      <c r="C1165" s="209"/>
      <c r="D1165" s="209"/>
      <c r="E1165" s="209"/>
    </row>
    <row r="1166" spans="1:5" ht="12.75">
      <c r="A1166" s="39"/>
      <c r="B1166" s="40"/>
      <c r="C1166" s="209"/>
      <c r="D1166" s="209"/>
      <c r="E1166" s="209"/>
    </row>
    <row r="1167" spans="1:5" ht="12.75">
      <c r="A1167" s="39"/>
      <c r="B1167" s="40"/>
      <c r="C1167" s="209"/>
      <c r="D1167" s="209"/>
      <c r="E1167" s="209"/>
    </row>
    <row r="1168" spans="1:5" ht="12.75">
      <c r="A1168" s="39"/>
      <c r="B1168" s="40"/>
      <c r="C1168" s="209"/>
      <c r="D1168" s="209"/>
      <c r="E1168" s="209"/>
    </row>
    <row r="1169" spans="1:5" ht="12.75">
      <c r="A1169" s="39"/>
      <c r="B1169" s="40"/>
      <c r="C1169" s="209"/>
      <c r="D1169" s="209"/>
      <c r="E1169" s="209"/>
    </row>
    <row r="1170" spans="1:5" ht="12.75">
      <c r="A1170" s="39"/>
      <c r="B1170" s="40"/>
      <c r="C1170" s="209"/>
      <c r="D1170" s="209"/>
      <c r="E1170" s="209"/>
    </row>
    <row r="1171" spans="1:5" ht="12.75">
      <c r="A1171" s="39"/>
      <c r="B1171" s="40"/>
      <c r="C1171" s="209"/>
      <c r="D1171" s="209"/>
      <c r="E1171" s="209"/>
    </row>
    <row r="1172" spans="1:5" ht="12.75">
      <c r="A1172" s="39"/>
      <c r="B1172" s="40"/>
      <c r="C1172" s="209"/>
      <c r="D1172" s="209"/>
      <c r="E1172" s="209"/>
    </row>
    <row r="1173" spans="1:5" ht="12.75">
      <c r="A1173" s="39"/>
      <c r="B1173" s="40"/>
      <c r="C1173" s="209"/>
      <c r="D1173" s="209"/>
      <c r="E1173" s="209"/>
    </row>
    <row r="1174" spans="1:5" ht="12.75">
      <c r="A1174" s="39"/>
      <c r="B1174" s="40"/>
      <c r="C1174" s="209"/>
      <c r="D1174" s="209"/>
      <c r="E1174" s="209"/>
    </row>
    <row r="1175" spans="1:5" ht="12.75">
      <c r="A1175" s="39"/>
      <c r="B1175" s="40"/>
      <c r="C1175" s="209"/>
      <c r="D1175" s="209"/>
      <c r="E1175" s="209"/>
    </row>
    <row r="1176" spans="1:5" ht="12.75">
      <c r="A1176" s="39"/>
      <c r="B1176" s="40"/>
      <c r="C1176" s="209"/>
      <c r="D1176" s="209"/>
      <c r="E1176" s="209"/>
    </row>
    <row r="1177" spans="1:5" ht="12.75">
      <c r="A1177" s="39"/>
      <c r="B1177" s="40"/>
      <c r="C1177" s="209"/>
      <c r="D1177" s="209"/>
      <c r="E1177" s="209"/>
    </row>
    <row r="1178" spans="1:5" ht="12.75">
      <c r="A1178" s="39"/>
      <c r="B1178" s="40"/>
      <c r="C1178" s="209"/>
      <c r="D1178" s="209"/>
      <c r="E1178" s="209"/>
    </row>
    <row r="1179" spans="1:5" ht="12.75">
      <c r="A1179" s="39"/>
      <c r="B1179" s="40"/>
      <c r="C1179" s="209"/>
      <c r="D1179" s="209"/>
      <c r="E1179" s="209"/>
    </row>
    <row r="1180" spans="1:5" ht="12.75">
      <c r="A1180" s="39"/>
      <c r="B1180" s="40"/>
      <c r="C1180" s="209"/>
      <c r="D1180" s="209"/>
      <c r="E1180" s="209"/>
    </row>
    <row r="1181" spans="1:5" ht="12.75">
      <c r="A1181" s="39"/>
      <c r="B1181" s="40"/>
      <c r="C1181" s="209"/>
      <c r="D1181" s="209"/>
      <c r="E1181" s="209"/>
    </row>
    <row r="1182" spans="1:5" ht="12.75">
      <c r="A1182" s="39"/>
      <c r="B1182" s="40"/>
      <c r="C1182" s="209"/>
      <c r="D1182" s="209"/>
      <c r="E1182" s="209"/>
    </row>
    <row r="1183" spans="1:5" ht="12.75">
      <c r="A1183" s="39"/>
      <c r="B1183" s="40"/>
      <c r="C1183" s="209"/>
      <c r="D1183" s="209"/>
      <c r="E1183" s="209"/>
    </row>
    <row r="1184" spans="1:5" ht="12.75">
      <c r="A1184" s="39"/>
      <c r="B1184" s="40"/>
      <c r="C1184" s="209"/>
      <c r="D1184" s="209"/>
      <c r="E1184" s="209"/>
    </row>
    <row r="1185" spans="1:5" ht="12.75">
      <c r="A1185" s="39"/>
      <c r="B1185" s="40"/>
      <c r="C1185" s="209"/>
      <c r="D1185" s="209"/>
      <c r="E1185" s="209"/>
    </row>
    <row r="1186" spans="1:5" ht="12.75">
      <c r="A1186" s="39"/>
      <c r="B1186" s="40"/>
      <c r="C1186" s="209"/>
      <c r="D1186" s="209"/>
      <c r="E1186" s="209"/>
    </row>
    <row r="1187" spans="1:5" ht="12.75">
      <c r="A1187" s="39"/>
      <c r="B1187" s="40"/>
      <c r="C1187" s="209"/>
      <c r="D1187" s="209"/>
      <c r="E1187" s="209"/>
    </row>
    <row r="1188" spans="1:5" ht="12.75">
      <c r="A1188" s="39"/>
      <c r="B1188" s="40"/>
      <c r="C1188" s="209"/>
      <c r="D1188" s="209"/>
      <c r="E1188" s="209"/>
    </row>
    <row r="1189" spans="1:5" ht="12.75">
      <c r="A1189" s="39"/>
      <c r="B1189" s="40"/>
      <c r="C1189" s="209"/>
      <c r="D1189" s="209"/>
      <c r="E1189" s="209"/>
    </row>
    <row r="1190" spans="1:5" ht="12.75">
      <c r="A1190" s="39"/>
      <c r="B1190" s="40"/>
      <c r="C1190" s="209"/>
      <c r="D1190" s="209"/>
      <c r="E1190" s="209"/>
    </row>
    <row r="1191" spans="1:5" ht="12.75">
      <c r="A1191" s="39"/>
      <c r="B1191" s="40"/>
      <c r="C1191" s="209"/>
      <c r="D1191" s="209"/>
      <c r="E1191" s="209"/>
    </row>
    <row r="1192" spans="1:5" ht="12.75">
      <c r="A1192" s="39"/>
      <c r="B1192" s="40"/>
      <c r="C1192" s="209"/>
      <c r="D1192" s="209"/>
      <c r="E1192" s="209"/>
    </row>
    <row r="1193" spans="1:5" ht="12.75">
      <c r="A1193" s="39"/>
      <c r="B1193" s="40"/>
      <c r="C1193" s="209"/>
      <c r="D1193" s="209"/>
      <c r="E1193" s="209"/>
    </row>
    <row r="1194" spans="1:5" ht="12.75">
      <c r="A1194" s="39"/>
      <c r="B1194" s="40"/>
      <c r="C1194" s="209"/>
      <c r="D1194" s="209"/>
      <c r="E1194" s="209"/>
    </row>
    <row r="1195" spans="1:5" ht="12.75">
      <c r="A1195" s="39"/>
      <c r="B1195" s="40"/>
      <c r="C1195" s="209"/>
      <c r="D1195" s="209"/>
      <c r="E1195" s="209"/>
    </row>
    <row r="1196" spans="1:5" ht="12.75">
      <c r="A1196" s="39"/>
      <c r="B1196" s="40"/>
      <c r="C1196" s="209"/>
      <c r="D1196" s="209"/>
      <c r="E1196" s="209"/>
    </row>
    <row r="1197" spans="1:5" ht="12.75">
      <c r="A1197" s="39"/>
      <c r="B1197" s="40"/>
      <c r="C1197" s="209"/>
      <c r="D1197" s="209"/>
      <c r="E1197" s="209"/>
    </row>
    <row r="1198" spans="1:5" ht="12.75">
      <c r="A1198" s="39"/>
      <c r="B1198" s="40"/>
      <c r="C1198" s="209"/>
      <c r="D1198" s="209"/>
      <c r="E1198" s="209"/>
    </row>
    <row r="1199" spans="1:5" ht="12.75">
      <c r="A1199" s="39"/>
      <c r="B1199" s="40"/>
      <c r="C1199" s="209"/>
      <c r="D1199" s="209"/>
      <c r="E1199" s="209"/>
    </row>
    <row r="1200" spans="1:5" ht="12.75">
      <c r="A1200" s="39"/>
      <c r="B1200" s="40"/>
      <c r="C1200" s="209"/>
      <c r="D1200" s="209"/>
      <c r="E1200" s="209"/>
    </row>
    <row r="1201" spans="1:5" ht="12.75">
      <c r="A1201" s="39"/>
      <c r="B1201" s="40"/>
      <c r="C1201" s="209"/>
      <c r="D1201" s="209"/>
      <c r="E1201" s="209"/>
    </row>
    <row r="1202" spans="1:5" ht="12.75">
      <c r="A1202" s="39"/>
      <c r="B1202" s="40"/>
      <c r="C1202" s="209"/>
      <c r="D1202" s="209"/>
      <c r="E1202" s="209"/>
    </row>
    <row r="1203" spans="1:5" ht="12.75">
      <c r="A1203" s="39"/>
      <c r="B1203" s="40"/>
      <c r="C1203" s="209"/>
      <c r="D1203" s="209"/>
      <c r="E1203" s="209"/>
    </row>
    <row r="1204" spans="1:5" ht="12.75">
      <c r="A1204" s="39"/>
      <c r="B1204" s="40"/>
      <c r="C1204" s="209"/>
      <c r="D1204" s="209"/>
      <c r="E1204" s="209"/>
    </row>
    <row r="1205" spans="1:5" ht="12.75">
      <c r="A1205" s="39"/>
      <c r="B1205" s="40"/>
      <c r="C1205" s="209"/>
      <c r="D1205" s="209"/>
      <c r="E1205" s="209"/>
    </row>
    <row r="1206" spans="1:5" ht="12.75">
      <c r="A1206" s="39"/>
      <c r="B1206" s="40"/>
      <c r="C1206" s="209"/>
      <c r="D1206" s="209"/>
      <c r="E1206" s="209"/>
    </row>
    <row r="1207" spans="1:5" ht="12.75">
      <c r="A1207" s="39"/>
      <c r="B1207" s="40"/>
      <c r="C1207" s="209"/>
      <c r="D1207" s="209"/>
      <c r="E1207" s="209"/>
    </row>
    <row r="1208" spans="1:5" ht="12.75">
      <c r="A1208" s="39"/>
      <c r="B1208" s="40"/>
      <c r="C1208" s="209"/>
      <c r="D1208" s="209"/>
      <c r="E1208" s="209"/>
    </row>
    <row r="1209" spans="1:5" ht="12.75">
      <c r="A1209" s="39"/>
      <c r="B1209" s="40"/>
      <c r="C1209" s="209"/>
      <c r="D1209" s="209"/>
      <c r="E1209" s="209"/>
    </row>
    <row r="1210" spans="1:5" ht="12.75">
      <c r="A1210" s="39"/>
      <c r="B1210" s="40"/>
      <c r="C1210" s="209"/>
      <c r="D1210" s="209"/>
      <c r="E1210" s="209"/>
    </row>
    <row r="1211" spans="1:5" ht="12.75">
      <c r="A1211" s="39"/>
      <c r="B1211" s="40"/>
      <c r="C1211" s="209"/>
      <c r="D1211" s="209"/>
      <c r="E1211" s="209"/>
    </row>
    <row r="1212" spans="1:5" ht="12.75">
      <c r="A1212" s="39"/>
      <c r="B1212" s="40"/>
      <c r="C1212" s="209"/>
      <c r="D1212" s="209"/>
      <c r="E1212" s="209"/>
    </row>
    <row r="1213" spans="1:5" ht="12.75">
      <c r="A1213" s="39"/>
      <c r="B1213" s="40"/>
      <c r="C1213" s="209"/>
      <c r="D1213" s="209"/>
      <c r="E1213" s="209"/>
    </row>
    <row r="1214" spans="1:5" ht="12.75">
      <c r="A1214" s="39"/>
      <c r="B1214" s="40"/>
      <c r="C1214" s="209"/>
      <c r="D1214" s="209"/>
      <c r="E1214" s="209"/>
    </row>
    <row r="1215" spans="1:5" ht="12.75">
      <c r="A1215" s="39"/>
      <c r="B1215" s="40"/>
      <c r="C1215" s="209"/>
      <c r="D1215" s="209"/>
      <c r="E1215" s="209"/>
    </row>
    <row r="1216" spans="1:5" ht="12.75">
      <c r="A1216" s="39"/>
      <c r="B1216" s="40"/>
      <c r="C1216" s="209"/>
      <c r="D1216" s="209"/>
      <c r="E1216" s="209"/>
    </row>
    <row r="1217" spans="1:5" ht="12.75">
      <c r="A1217" s="39"/>
      <c r="B1217" s="40"/>
      <c r="C1217" s="209"/>
      <c r="D1217" s="209"/>
      <c r="E1217" s="209"/>
    </row>
    <row r="1218" spans="1:5" ht="12.75">
      <c r="A1218" s="39"/>
      <c r="B1218" s="40"/>
      <c r="C1218" s="209"/>
      <c r="D1218" s="209"/>
      <c r="E1218" s="209"/>
    </row>
    <row r="1219" spans="1:5" ht="12.75">
      <c r="A1219" s="39"/>
      <c r="B1219" s="40"/>
      <c r="C1219" s="209"/>
      <c r="D1219" s="209"/>
      <c r="E1219" s="209"/>
    </row>
    <row r="1220" spans="1:5" ht="12.75">
      <c r="A1220" s="39"/>
      <c r="B1220" s="40"/>
      <c r="C1220" s="209"/>
      <c r="D1220" s="209"/>
      <c r="E1220" s="209"/>
    </row>
    <row r="1221" spans="1:5" ht="12.75">
      <c r="A1221" s="39"/>
      <c r="B1221" s="40"/>
      <c r="C1221" s="209"/>
      <c r="D1221" s="209"/>
      <c r="E1221" s="209"/>
    </row>
    <row r="1222" spans="1:5" ht="12.75">
      <c r="A1222" s="39"/>
      <c r="B1222" s="40"/>
      <c r="C1222" s="209"/>
      <c r="D1222" s="209"/>
      <c r="E1222" s="209"/>
    </row>
    <row r="1223" spans="1:5" ht="12.75">
      <c r="A1223" s="39"/>
      <c r="B1223" s="40"/>
      <c r="C1223" s="209"/>
      <c r="D1223" s="209"/>
      <c r="E1223" s="209"/>
    </row>
    <row r="1224" spans="1:5" ht="12.75">
      <c r="A1224" s="39"/>
      <c r="B1224" s="40"/>
      <c r="C1224" s="209"/>
      <c r="D1224" s="209"/>
      <c r="E1224" s="209"/>
    </row>
    <row r="1225" spans="1:5" ht="12.75">
      <c r="A1225" s="39"/>
      <c r="B1225" s="40"/>
      <c r="C1225" s="209"/>
      <c r="D1225" s="209"/>
      <c r="E1225" s="209"/>
    </row>
    <row r="1226" spans="1:5" ht="12.75">
      <c r="A1226" s="39"/>
      <c r="B1226" s="40"/>
      <c r="C1226" s="209"/>
      <c r="D1226" s="209"/>
      <c r="E1226" s="209"/>
    </row>
    <row r="1227" spans="1:5" ht="12.75">
      <c r="A1227" s="39"/>
      <c r="B1227" s="40"/>
      <c r="C1227" s="209"/>
      <c r="D1227" s="209"/>
      <c r="E1227" s="209"/>
    </row>
    <row r="1228" spans="1:5" ht="12.75">
      <c r="A1228" s="39"/>
      <c r="B1228" s="40"/>
      <c r="C1228" s="209"/>
      <c r="D1228" s="209"/>
      <c r="E1228" s="209"/>
    </row>
    <row r="1229" spans="1:5" ht="12.75">
      <c r="A1229" s="39"/>
      <c r="B1229" s="40"/>
      <c r="C1229" s="209"/>
      <c r="D1229" s="209"/>
      <c r="E1229" s="209"/>
    </row>
    <row r="1230" spans="1:5" ht="12.75">
      <c r="A1230" s="39"/>
      <c r="B1230" s="40"/>
      <c r="C1230" s="209"/>
      <c r="D1230" s="209"/>
      <c r="E1230" s="209"/>
    </row>
    <row r="1231" spans="1:5" ht="12.75">
      <c r="A1231" s="39"/>
      <c r="B1231" s="40"/>
      <c r="C1231" s="209"/>
      <c r="D1231" s="209"/>
      <c r="E1231" s="209"/>
    </row>
    <row r="1232" spans="1:5" ht="12.75">
      <c r="A1232" s="39"/>
      <c r="B1232" s="40"/>
      <c r="C1232" s="209"/>
      <c r="D1232" s="209"/>
      <c r="E1232" s="209"/>
    </row>
    <row r="1233" spans="1:5" ht="12.75">
      <c r="A1233" s="39"/>
      <c r="B1233" s="40"/>
      <c r="C1233" s="209"/>
      <c r="D1233" s="209"/>
      <c r="E1233" s="209"/>
    </row>
    <row r="1234" spans="1:5" ht="12.75">
      <c r="A1234" s="39"/>
      <c r="B1234" s="40"/>
      <c r="C1234" s="209"/>
      <c r="D1234" s="209"/>
      <c r="E1234" s="209"/>
    </row>
    <row r="1235" spans="1:5" ht="12.75">
      <c r="A1235" s="39"/>
      <c r="B1235" s="40"/>
      <c r="C1235" s="209"/>
      <c r="D1235" s="209"/>
      <c r="E1235" s="209"/>
    </row>
    <row r="1236" spans="1:5" ht="12.75">
      <c r="A1236" s="39"/>
      <c r="B1236" s="40"/>
      <c r="C1236" s="209"/>
      <c r="D1236" s="209"/>
      <c r="E1236" s="209"/>
    </row>
    <row r="1237" spans="1:5" ht="12.75">
      <c r="A1237" s="39"/>
      <c r="B1237" s="40"/>
      <c r="C1237" s="209"/>
      <c r="D1237" s="209"/>
      <c r="E1237" s="209"/>
    </row>
    <row r="1238" spans="1:5" ht="12.75">
      <c r="A1238" s="39"/>
      <c r="B1238" s="40"/>
      <c r="C1238" s="209"/>
      <c r="D1238" s="209"/>
      <c r="E1238" s="209"/>
    </row>
    <row r="1239" spans="1:5" ht="12.75">
      <c r="A1239" s="39"/>
      <c r="B1239" s="40"/>
      <c r="C1239" s="209"/>
      <c r="D1239" s="209"/>
      <c r="E1239" s="209"/>
    </row>
    <row r="1240" spans="1:5" ht="12.75">
      <c r="A1240" s="39"/>
      <c r="B1240" s="40"/>
      <c r="C1240" s="209"/>
      <c r="D1240" s="209"/>
      <c r="E1240" s="209"/>
    </row>
    <row r="1241" spans="1:5" ht="12.75">
      <c r="A1241" s="39"/>
      <c r="B1241" s="40"/>
      <c r="C1241" s="209"/>
      <c r="D1241" s="209"/>
      <c r="E1241" s="209"/>
    </row>
    <row r="1242" spans="1:5" ht="12.75">
      <c r="A1242" s="39"/>
      <c r="B1242" s="40"/>
      <c r="C1242" s="209"/>
      <c r="D1242" s="209"/>
      <c r="E1242" s="209"/>
    </row>
    <row r="1243" spans="1:5" ht="12.75">
      <c r="A1243" s="39"/>
      <c r="B1243" s="40"/>
      <c r="C1243" s="209"/>
      <c r="D1243" s="209"/>
      <c r="E1243" s="209"/>
    </row>
    <row r="1244" spans="1:5" ht="12.75">
      <c r="A1244" s="39"/>
      <c r="B1244" s="40"/>
      <c r="C1244" s="209"/>
      <c r="D1244" s="209"/>
      <c r="E1244" s="209"/>
    </row>
    <row r="1245" spans="1:5" ht="12.75">
      <c r="A1245" s="39"/>
      <c r="B1245" s="40"/>
      <c r="C1245" s="209"/>
      <c r="D1245" s="209"/>
      <c r="E1245" s="209"/>
    </row>
    <row r="1246" spans="1:5" ht="12.75">
      <c r="A1246" s="39"/>
      <c r="B1246" s="40"/>
      <c r="C1246" s="209"/>
      <c r="D1246" s="209"/>
      <c r="E1246" s="209"/>
    </row>
    <row r="1247" spans="1:5" ht="12.75">
      <c r="A1247" s="39"/>
      <c r="B1247" s="40"/>
      <c r="C1247" s="209"/>
      <c r="D1247" s="209"/>
      <c r="E1247" s="209"/>
    </row>
    <row r="1248" spans="1:5" ht="12.75">
      <c r="A1248" s="39"/>
      <c r="B1248" s="40"/>
      <c r="C1248" s="209"/>
      <c r="D1248" s="209"/>
      <c r="E1248" s="209"/>
    </row>
    <row r="1249" spans="1:5" ht="12.75">
      <c r="A1249" s="39"/>
      <c r="B1249" s="40"/>
      <c r="C1249" s="209"/>
      <c r="D1249" s="209"/>
      <c r="E1249" s="209"/>
    </row>
    <row r="1250" spans="1:5" ht="12.75">
      <c r="A1250" s="39"/>
      <c r="B1250" s="40"/>
      <c r="C1250" s="209"/>
      <c r="D1250" s="209"/>
      <c r="E1250" s="209"/>
    </row>
    <row r="1251" spans="1:5" ht="12.75">
      <c r="A1251" s="39"/>
      <c r="B1251" s="40"/>
      <c r="C1251" s="209"/>
      <c r="D1251" s="209"/>
      <c r="E1251" s="209"/>
    </row>
    <row r="1252" spans="1:5" ht="12.75">
      <c r="A1252" s="39"/>
      <c r="B1252" s="40"/>
      <c r="C1252" s="209"/>
      <c r="D1252" s="209"/>
      <c r="E1252" s="209"/>
    </row>
    <row r="1253" spans="1:5" ht="12.75">
      <c r="A1253" s="39"/>
      <c r="B1253" s="40"/>
      <c r="C1253" s="209"/>
      <c r="D1253" s="209"/>
      <c r="E1253" s="209"/>
    </row>
    <row r="1254" spans="1:5" ht="12.75">
      <c r="A1254" s="39"/>
      <c r="B1254" s="40"/>
      <c r="C1254" s="209"/>
      <c r="D1254" s="209"/>
      <c r="E1254" s="209"/>
    </row>
    <row r="1255" spans="1:5" ht="12.75">
      <c r="A1255" s="39"/>
      <c r="B1255" s="40"/>
      <c r="C1255" s="209"/>
      <c r="D1255" s="209"/>
      <c r="E1255" s="209"/>
    </row>
    <row r="1256" spans="1:5" ht="12.75">
      <c r="A1256" s="39"/>
      <c r="B1256" s="40"/>
      <c r="C1256" s="209"/>
      <c r="D1256" s="209"/>
      <c r="E1256" s="209"/>
    </row>
    <row r="1257" spans="1:5" ht="12.75">
      <c r="A1257" s="39"/>
      <c r="B1257" s="40"/>
      <c r="C1257" s="209"/>
      <c r="D1257" s="209"/>
      <c r="E1257" s="209"/>
    </row>
    <row r="1258" spans="1:5" ht="12.75">
      <c r="A1258" s="39"/>
      <c r="B1258" s="40"/>
      <c r="C1258" s="209"/>
      <c r="D1258" s="209"/>
      <c r="E1258" s="209"/>
    </row>
    <row r="1259" spans="1:5" ht="12.75">
      <c r="A1259" s="39"/>
      <c r="B1259" s="40"/>
      <c r="C1259" s="209"/>
      <c r="D1259" s="209"/>
      <c r="E1259" s="209"/>
    </row>
    <row r="1260" spans="1:5" ht="12.75">
      <c r="A1260" s="39"/>
      <c r="B1260" s="40"/>
      <c r="C1260" s="209"/>
      <c r="D1260" s="209"/>
      <c r="E1260" s="209"/>
    </row>
    <row r="1261" spans="1:5" ht="12.75">
      <c r="A1261" s="39"/>
      <c r="B1261" s="40"/>
      <c r="C1261" s="209"/>
      <c r="D1261" s="209"/>
      <c r="E1261" s="209"/>
    </row>
    <row r="1262" spans="1:5" ht="12.75">
      <c r="A1262" s="39"/>
      <c r="B1262" s="40"/>
      <c r="C1262" s="209"/>
      <c r="D1262" s="209"/>
      <c r="E1262" s="209"/>
    </row>
    <row r="1263" spans="1:5" ht="12.75">
      <c r="A1263" s="39"/>
      <c r="B1263" s="40"/>
      <c r="C1263" s="209"/>
      <c r="D1263" s="209"/>
      <c r="E1263" s="209"/>
    </row>
    <row r="1264" spans="1:5" ht="12.75">
      <c r="A1264" s="39"/>
      <c r="B1264" s="40"/>
      <c r="C1264" s="209"/>
      <c r="D1264" s="209"/>
      <c r="E1264" s="209"/>
    </row>
    <row r="1265" spans="1:5" ht="12.75">
      <c r="A1265" s="39"/>
      <c r="B1265" s="40"/>
      <c r="C1265" s="209"/>
      <c r="D1265" s="209"/>
      <c r="E1265" s="209"/>
    </row>
    <row r="1266" spans="1:5" ht="12.75">
      <c r="A1266" s="39"/>
      <c r="B1266" s="40"/>
      <c r="C1266" s="209"/>
      <c r="D1266" s="209"/>
      <c r="E1266" s="209"/>
    </row>
    <row r="1267" spans="1:5" ht="12.75">
      <c r="A1267" s="39"/>
      <c r="B1267" s="40"/>
      <c r="C1267" s="209"/>
      <c r="D1267" s="209"/>
      <c r="E1267" s="209"/>
    </row>
    <row r="1268" spans="1:5" ht="12.75">
      <c r="A1268" s="39"/>
      <c r="B1268" s="40"/>
      <c r="C1268" s="209"/>
      <c r="D1268" s="209"/>
      <c r="E1268" s="209"/>
    </row>
    <row r="1269" spans="1:5" ht="12.75">
      <c r="A1269" s="39"/>
      <c r="B1269" s="40"/>
      <c r="C1269" s="209"/>
      <c r="D1269" s="209"/>
      <c r="E1269" s="209"/>
    </row>
    <row r="1270" spans="1:5" ht="12.75">
      <c r="A1270" s="39"/>
      <c r="B1270" s="40"/>
      <c r="C1270" s="209"/>
      <c r="D1270" s="209"/>
      <c r="E1270" s="209"/>
    </row>
    <row r="1271" spans="1:5" ht="12.75">
      <c r="A1271" s="39"/>
      <c r="B1271" s="40"/>
      <c r="C1271" s="209"/>
      <c r="D1271" s="209"/>
      <c r="E1271" s="209"/>
    </row>
    <row r="1272" spans="1:5" ht="12.75">
      <c r="A1272" s="39"/>
      <c r="B1272" s="40"/>
      <c r="C1272" s="209"/>
      <c r="D1272" s="209"/>
      <c r="E1272" s="209"/>
    </row>
    <row r="1273" spans="1:5" ht="12.75">
      <c r="A1273" s="39"/>
      <c r="B1273" s="40"/>
      <c r="C1273" s="209"/>
      <c r="D1273" s="209"/>
      <c r="E1273" s="209"/>
    </row>
    <row r="1274" spans="1:5" ht="12.75">
      <c r="A1274" s="39"/>
      <c r="B1274" s="40"/>
      <c r="C1274" s="209"/>
      <c r="D1274" s="209"/>
      <c r="E1274" s="209"/>
    </row>
    <row r="1275" spans="1:5" ht="12.75">
      <c r="A1275" s="39"/>
      <c r="B1275" s="40"/>
      <c r="C1275" s="209"/>
      <c r="D1275" s="209"/>
      <c r="E1275" s="209"/>
    </row>
    <row r="1276" spans="1:5" ht="12.75">
      <c r="A1276" s="39"/>
      <c r="B1276" s="40"/>
      <c r="C1276" s="209"/>
      <c r="D1276" s="209"/>
      <c r="E1276" s="209"/>
    </row>
    <row r="1277" spans="1:5" ht="12.75">
      <c r="A1277" s="39"/>
      <c r="B1277" s="40"/>
      <c r="C1277" s="209"/>
      <c r="D1277" s="209"/>
      <c r="E1277" s="209"/>
    </row>
    <row r="1278" spans="1:5" ht="12.75">
      <c r="A1278" s="39"/>
      <c r="B1278" s="40"/>
      <c r="C1278" s="209"/>
      <c r="D1278" s="209"/>
      <c r="E1278" s="209"/>
    </row>
    <row r="1279" spans="1:5" ht="12.75">
      <c r="A1279" s="39"/>
      <c r="B1279" s="40"/>
      <c r="C1279" s="209"/>
      <c r="D1279" s="209"/>
      <c r="E1279" s="209"/>
    </row>
    <row r="1280" spans="1:5" ht="12.75">
      <c r="A1280" s="39"/>
      <c r="B1280" s="40"/>
      <c r="C1280" s="209"/>
      <c r="D1280" s="209"/>
      <c r="E1280" s="209"/>
    </row>
    <row r="1281" spans="1:5" ht="12.75">
      <c r="A1281" s="39"/>
      <c r="B1281" s="40"/>
      <c r="C1281" s="209"/>
      <c r="D1281" s="209"/>
      <c r="E1281" s="209"/>
    </row>
    <row r="1282" spans="1:5" ht="12.75">
      <c r="A1282" s="39"/>
      <c r="B1282" s="40"/>
      <c r="C1282" s="209"/>
      <c r="D1282" s="209"/>
      <c r="E1282" s="209"/>
    </row>
    <row r="1283" spans="1:5" ht="12.75">
      <c r="A1283" s="39"/>
      <c r="B1283" s="40"/>
      <c r="C1283" s="209"/>
      <c r="D1283" s="209"/>
      <c r="E1283" s="209"/>
    </row>
    <row r="1284" spans="1:5" ht="12.75">
      <c r="A1284" s="39"/>
      <c r="B1284" s="40"/>
      <c r="C1284" s="209"/>
      <c r="D1284" s="209"/>
      <c r="E1284" s="209"/>
    </row>
    <row r="1285" spans="1:5" ht="12.75">
      <c r="A1285" s="39"/>
      <c r="B1285" s="40"/>
      <c r="C1285" s="209"/>
      <c r="D1285" s="209"/>
      <c r="E1285" s="209"/>
    </row>
    <row r="1286" spans="1:5" ht="12.75">
      <c r="A1286" s="39"/>
      <c r="B1286" s="40"/>
      <c r="C1286" s="209"/>
      <c r="D1286" s="209"/>
      <c r="E1286" s="209"/>
    </row>
    <row r="1287" spans="1:5" ht="12.75">
      <c r="A1287" s="39"/>
      <c r="B1287" s="40"/>
      <c r="C1287" s="209"/>
      <c r="D1287" s="209"/>
      <c r="E1287" s="209"/>
    </row>
    <row r="1288" spans="1:5" ht="12.75">
      <c r="A1288" s="39"/>
      <c r="B1288" s="40"/>
      <c r="C1288" s="209"/>
      <c r="D1288" s="209"/>
      <c r="E1288" s="209"/>
    </row>
    <row r="1289" spans="1:5" ht="12.75">
      <c r="A1289" s="39"/>
      <c r="B1289" s="40"/>
      <c r="C1289" s="209"/>
      <c r="D1289" s="209"/>
      <c r="E1289" s="209"/>
    </row>
    <row r="1290" spans="1:5" ht="12.75">
      <c r="A1290" s="39"/>
      <c r="B1290" s="40"/>
      <c r="C1290" s="209"/>
      <c r="D1290" s="209"/>
      <c r="E1290" s="209"/>
    </row>
  </sheetData>
  <sheetProtection/>
  <mergeCells count="1">
    <mergeCell ref="A1:F1"/>
  </mergeCells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Obec Kopčany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Viacročný rozpočet Obce Kopčany</dc:title>
  <dc:subject>obdobie 2007 - 2009</dc:subject>
  <dc:creator>Ing. Ivan Gronský</dc:creator>
  <cp:keywords/>
  <dc:description/>
  <cp:lastModifiedBy>obecny urad</cp:lastModifiedBy>
  <cp:lastPrinted>2008-12-12T07:07:13Z</cp:lastPrinted>
  <dcterms:modified xsi:type="dcterms:W3CDTF">2008-12-16T13:14:37Z</dcterms:modified>
  <cp:category>návrh</cp:category>
  <cp:version/>
  <cp:contentType/>
  <cp:contentStatus/>
</cp:coreProperties>
</file>